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ZLE/aZJHDqy6i2/8fzzUpiLsVJ7XtCs86Uf5XLR1C/mx1G5NmZ2ujbFiB/NBhpyTD+OfpP5Y3DaqYLRt2Pi9g==" workbookSaltValue="s3/Yv3PqJxJhcLimxMfZyw=="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<sst xmlns="http://schemas.openxmlformats.org/spreadsheetml/2006/main" xmlns:r="http://schemas.openxmlformats.org/officeDocument/2006/relationships" count="114" uniqueCount="114">
  <si>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</si>
  <si>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</si>
  <si>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</si>
  <si>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</si>
  <si>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</si>
  <si>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</si>
  <si>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</si>
  <si>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</si>
  <si>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</si>
  <si>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</si>
  <si>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</si>
  <si>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</si>
  <si>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</si>
  <si>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</si>
  <si>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</si>
  <si>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</si>
  <si>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</si>
  <si>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</si>
  <si>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</si>
  <si>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</si>
  <si>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</si>
  <si>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</si>
  <si>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</si>
  <si>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</si>
  <si>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</si>
  <si>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</si>
  <si>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</si>
  <si>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</si>
  <si>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</si>
  <si>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</si>
  <si>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</si>
  <si>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</si>
  <si>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</si>
  <si>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</si>
  <si>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</si>
  <si>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</si>
  <si>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</si>
  <si>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</si>
  <si>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</si>
  <si>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</si>
  <si>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</si>
  <si>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</si>
  <si>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</si>
  <si>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</si>
  <si>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</si>
  <si>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</si>
  <si>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</si>
  <si>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</si>
  <si>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</si>
  <si>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</si>
  <si>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</si>
  <si>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</si>
  <si>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</si>
  <si>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</si>
  <si>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</si>
  <si>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</si>
  <si>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</si>
  <si>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</si>
  <si>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</si>
  <si>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</si>
  <si>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</si>
  <si>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</si>
  <si>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</si>
  <si>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</si>
  <si>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</si>
  <si>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</si>
  <si>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</si>
  <si>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</si>
  <si>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</si>
  <si>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</si>
  <si>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</si>
  <si>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</si>
  <si>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</si>
  <si>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</si>
  <si>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</si>
  <si>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</si>
  <si>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</si>
  <si>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</si>
  <si>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</si>
  <si>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</si>
  <si>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</si>
  <si>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</si>
  <si>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</si>
  <si>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</si>
  <si>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</si>
  <si>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</si>
  <si>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</si>
  <si>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</si>
  <si>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</si>
  <si>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</si>
  <si>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</si>
  <si>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</si>
  <si>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</si>
  <si>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</si>
  <si>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</si>
  <si>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</si>
  <si>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宝達志水町</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</si>
  <si>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</si>
  <si>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</si>
  <si>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</si>
  <si>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</si>
  <si>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</si>
  <si>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</si>
  <si>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</si>
  <si>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</si>
  <si>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</si>
  <si>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</si>
  <si>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</si>
  <si>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</si>
  <si>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</si>
  <si>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</si>
  <si>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令和6年1月1日の能登半島地震の発生により、下水道施設において、大きな被害が生じた。復旧には数年以上かかるものと見込まれ、財源に国庫補助や起債を活用しながら、計画的に工事を進めていくもの。
　また、今後の人口減少により、使用料収入の減少が見込まれることから、適切な時期に計画的な施設の改築更新を行う。また、事業効率化を図るため施設の統廃合を進めていく必要がある。</t>
  </si>
  <si>
    <r>
      <t>①経常収支比率は、100％を超え、概ね良好な経営状況に見えるが、これは一般会計繰入金で収入を補っているためである。今後の人口減少により、下水道使用料の減少が見込まれることから、下水道使用料単価の見直し及び経費削減が必要。
②累積欠損金比率は、0％となっているが、今後の使用料収入減少も見込まれるため、接続率の向上に努める。
③流動比率は、</t>
    </r>
    <r>
      <rPr>
        <sz val="11"/>
        <color auto="1"/>
        <rFont val="ＭＳ ゴシック"/>
      </rPr>
      <t>一般会計から多額の繰入金が続いてきたことも影響し、流動資産のうち現金預金が増加したが、支払能力は未だ脆弱であり今後もさらに効率的な経営を行っていく必要がある。 
④企業債残高対事業規模比率は、類似団体を上回っている。資本費平準化債の発行可能額がR6より拡充されたが、適正な企業債発行と使用料単価の見直しを検討する。
⑤経費回収率は類似団体を上回っているが､今後の施設更新に伴う投資を見据え更なる費用削減が必要である。
⑥汚水処理原価については、類似団体を大きく下回ったが、今後も引き続き効率的な汚水処理を実施する。
⑦施設利用率については、類似団体を大きく下回っている。接続率の向上はもちろん、施設の統廃合を進めていく。
⑧水洗化率については、類似団体を上回っているが、今後も引き続き接続率の向上、水洗化の接続促進に努める。</t>
    </r>
    <rPh sb="27" eb="28">
      <t>ミ</t>
    </rPh>
    <rPh sb="169" eb="171">
      <t>イッパン</t>
    </rPh>
    <rPh sb="171" eb="173">
      <t>カイケイ</t>
    </rPh>
    <rPh sb="295" eb="297">
      <t>カクジュウ</t>
    </rPh>
    <phoneticPr fontId="1"/>
  </si>
  <si>
    <r>
      <t>①有形固定資産減価償却率については、増加傾向にあることから、計画的に施設の更新を図り、また施設の統廃合を進めていく。
②管</t>
    </r>
    <r>
      <rPr>
        <sz val="11"/>
        <color auto="1"/>
        <rFont val="ＭＳ ゴシック"/>
      </rPr>
      <t>渠老朽化率については、耐用年数を超えた管渠がないことから0％となっているが、定期的に点検・調査を実施していく。また長期的には管渠の耐震化を行うことから、効率的な維持修繕や改築更新を行う。
③管渠改善率については、0％となっているが定期的に点検・調査を実施していく。</t>
    </r>
    <rPh sb="61" eb="62">
      <t>キョ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</si>
</sst>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b/>
      <sz val="12"/>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6" xfId="0" applyFont="1" applyBorder="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7" xfId="0" applyFont="1" applyBorder="1" applyAlignment="1">
      <alignment horizontal="left" vertical="center"/>
    </xf>
    <xf numFmtId="0" fontId="13" fillId="0" borderId="8" xfId="0" applyFont="1" applyBorder="1" applyAlignment="1">
      <alignment horizontal="lef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32.26</c:v>
                </c:pt>
                <c:pt idx="1">
                  <c:v>32.39</c:v>
                </c:pt>
                <c:pt idx="2">
                  <c:v>32.57</c:v>
                </c:pt>
                <c:pt idx="3">
                  <c:v>29</c:v>
                </c:pt>
                <c:pt idx="4">
                  <c:v>30.09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87.87</c:v>
                </c:pt>
                <c:pt idx="1">
                  <c:v>88.23</c:v>
                </c:pt>
                <c:pt idx="2">
                  <c:v>88.35</c:v>
                </c:pt>
                <c:pt idx="3">
                  <c:v>88.83</c:v>
                </c:pt>
                <c:pt idx="4">
                  <c:v>89.65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126.05</c:v>
                </c:pt>
                <c:pt idx="1">
                  <c:v>106.18</c:v>
                </c:pt>
                <c:pt idx="2">
                  <c:v>128.27000000000001</c:v>
                </c:pt>
                <c:pt idx="3">
                  <c:v>130.63999999999999</c:v>
                </c:pt>
                <c:pt idx="4">
                  <c:v>132.72999999999999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102.73</c:v>
                </c:pt>
                <c:pt idx="1">
                  <c:v>105.78</c:v>
                </c:pt>
                <c:pt idx="2">
                  <c:v>106.09</c:v>
                </c:pt>
                <c:pt idx="3">
                  <c:v>106.44</c:v>
                </c:pt>
                <c:pt idx="4">
                  <c:v>107.11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43.82</c:v>
                </c:pt>
                <c:pt idx="1">
                  <c:v>45.82</c:v>
                </c:pt>
                <c:pt idx="2">
                  <c:v>46.84</c:v>
                </c:pt>
                <c:pt idx="3">
                  <c:v>47.99</c:v>
                </c:pt>
                <c:pt idx="4">
                  <c:v>49.73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21.36</c:v>
                </c:pt>
                <c:pt idx="2">
                  <c:v>22.79</c:v>
                </c:pt>
                <c:pt idx="3">
                  <c:v>24.8</c:v>
                </c:pt>
                <c:pt idx="4">
                  <c:v>26.77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8.6199999999999992</c:v>
                </c:pt>
                <c:pt idx="1">
                  <c:v>1.e-002</c:v>
                </c:pt>
                <c:pt idx="2">
                  <c:v>1.e-002</c:v>
                </c:pt>
                <c:pt idx="3">
                  <c:v>2.e-002</c:v>
                </c:pt>
                <c:pt idx="4">
                  <c:v>7.0000000000000007e-002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94.97</c:v>
                </c:pt>
                <c:pt idx="1">
                  <c:v>63.96</c:v>
                </c:pt>
                <c:pt idx="2">
                  <c:v>69.42</c:v>
                </c:pt>
                <c:pt idx="3">
                  <c:v>72.86</c:v>
                </c:pt>
                <c:pt idx="4">
                  <c:v>69.540000000000006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22.9</c:v>
                </c:pt>
                <c:pt idx="1">
                  <c:v>21.39</c:v>
                </c:pt>
                <c:pt idx="2">
                  <c:v>43.68</c:v>
                </c:pt>
                <c:pt idx="3">
                  <c:v>75.78</c:v>
                </c:pt>
                <c:pt idx="4">
                  <c:v>64.08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47.72</c:v>
                </c:pt>
                <c:pt idx="1">
                  <c:v>44.24</c:v>
                </c:pt>
                <c:pt idx="2">
                  <c:v>43.07</c:v>
                </c:pt>
                <c:pt idx="3">
                  <c:v>45.42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1693.26</c:v>
                </c:pt>
                <c:pt idx="1">
                  <c:v>1586.52</c:v>
                </c:pt>
                <c:pt idx="2">
                  <c:v>1548.49</c:v>
                </c:pt>
                <c:pt idx="3">
                  <c:v>1480.04</c:v>
                </c:pt>
                <c:pt idx="4">
                  <c:v>1386.3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99.81</c:v>
                </c:pt>
                <c:pt idx="1">
                  <c:v>99.81</c:v>
                </c:pt>
                <c:pt idx="2">
                  <c:v>99.81</c:v>
                </c:pt>
                <c:pt idx="3">
                  <c:v>99.79</c:v>
                </c:pt>
                <c:pt idx="4">
                  <c:v>99.79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218.74</c:v>
                </c:pt>
                <c:pt idx="1">
                  <c:v>219.48</c:v>
                </c:pt>
                <c:pt idx="2">
                  <c:v>219.15</c:v>
                </c:pt>
                <c:pt idx="3">
                  <c:v>219.64</c:v>
                </c:pt>
                <c:pt idx="4">
                  <c:v>218.3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115" zoomScaleNormal="11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宝達志水町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18</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12017</v>
      </c>
      <c r="AM8" s="21"/>
      <c r="AN8" s="21"/>
      <c r="AO8" s="21"/>
      <c r="AP8" s="21"/>
      <c r="AQ8" s="21"/>
      <c r="AR8" s="21"/>
      <c r="AS8" s="21"/>
      <c r="AT8" s="7">
        <f>データ!T6</f>
        <v>111.51</v>
      </c>
      <c r="AU8" s="7"/>
      <c r="AV8" s="7"/>
      <c r="AW8" s="7"/>
      <c r="AX8" s="7"/>
      <c r="AY8" s="7"/>
      <c r="AZ8" s="7"/>
      <c r="BA8" s="7"/>
      <c r="BB8" s="7">
        <f>データ!U6</f>
        <v>107.77</v>
      </c>
      <c r="BC8" s="7"/>
      <c r="BD8" s="7"/>
      <c r="BE8" s="7"/>
      <c r="BF8" s="7"/>
      <c r="BG8" s="7"/>
      <c r="BH8" s="7"/>
      <c r="BI8" s="7"/>
      <c r="BJ8" s="3"/>
      <c r="BK8" s="3"/>
      <c r="BL8" s="27" t="s">
        <v>17</v>
      </c>
      <c r="BM8" s="39"/>
      <c r="BN8" s="48"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56.49</v>
      </c>
      <c r="J10" s="7"/>
      <c r="K10" s="7"/>
      <c r="L10" s="7"/>
      <c r="M10" s="7"/>
      <c r="N10" s="7"/>
      <c r="O10" s="7"/>
      <c r="P10" s="7">
        <f>データ!P6</f>
        <v>70.430000000000007</v>
      </c>
      <c r="Q10" s="7"/>
      <c r="R10" s="7"/>
      <c r="S10" s="7"/>
      <c r="T10" s="7"/>
      <c r="U10" s="7"/>
      <c r="V10" s="7"/>
      <c r="W10" s="7">
        <f>データ!Q6</f>
        <v>93.56</v>
      </c>
      <c r="X10" s="7"/>
      <c r="Y10" s="7"/>
      <c r="Z10" s="7"/>
      <c r="AA10" s="7"/>
      <c r="AB10" s="7"/>
      <c r="AC10" s="7"/>
      <c r="AD10" s="21">
        <f>データ!R6</f>
        <v>4510</v>
      </c>
      <c r="AE10" s="21"/>
      <c r="AF10" s="21"/>
      <c r="AG10" s="21"/>
      <c r="AH10" s="21"/>
      <c r="AI10" s="21"/>
      <c r="AJ10" s="21"/>
      <c r="AK10" s="2"/>
      <c r="AL10" s="21">
        <f>データ!V6</f>
        <v>8409</v>
      </c>
      <c r="AM10" s="21"/>
      <c r="AN10" s="21"/>
      <c r="AO10" s="21"/>
      <c r="AP10" s="21"/>
      <c r="AQ10" s="21"/>
      <c r="AR10" s="21"/>
      <c r="AS10" s="21"/>
      <c r="AT10" s="7">
        <f>データ!W6</f>
        <v>3.8</v>
      </c>
      <c r="AU10" s="7"/>
      <c r="AV10" s="7"/>
      <c r="AW10" s="7"/>
      <c r="AX10" s="7"/>
      <c r="AY10" s="7"/>
      <c r="AZ10" s="7"/>
      <c r="BA10" s="7"/>
      <c r="BB10" s="7">
        <f>データ!X6</f>
        <v>2212.89</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6" t="s">
        <v>41</v>
      </c>
      <c r="BM45" s="46"/>
      <c r="BN45" s="46"/>
      <c r="BO45" s="46"/>
      <c r="BP45" s="46"/>
      <c r="BQ45" s="46"/>
      <c r="BR45" s="46"/>
      <c r="BS45" s="46"/>
      <c r="BT45" s="46"/>
      <c r="BU45" s="46"/>
      <c r="BV45" s="46"/>
      <c r="BW45" s="46"/>
      <c r="BX45" s="46"/>
      <c r="BY45" s="46"/>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7"/>
      <c r="BM46" s="47"/>
      <c r="BN46" s="47"/>
      <c r="BO46" s="47"/>
      <c r="BP46" s="47"/>
      <c r="BQ46" s="47"/>
      <c r="BR46" s="47"/>
      <c r="BS46" s="47"/>
      <c r="BT46" s="47"/>
      <c r="BU46" s="47"/>
      <c r="BV46" s="47"/>
      <c r="BW46" s="47"/>
      <c r="BX46" s="47"/>
      <c r="BY46" s="47"/>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6" t="s">
        <v>13</v>
      </c>
      <c r="BM64" s="46"/>
      <c r="BN64" s="46"/>
      <c r="BO64" s="46"/>
      <c r="BP64" s="46"/>
      <c r="BQ64" s="46"/>
      <c r="BR64" s="46"/>
      <c r="BS64" s="46"/>
      <c r="BT64" s="46"/>
      <c r="BU64" s="46"/>
      <c r="BV64" s="46"/>
      <c r="BW64" s="46"/>
      <c r="BX64" s="46"/>
      <c r="BY64" s="46"/>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7"/>
      <c r="BM65" s="47"/>
      <c r="BN65" s="47"/>
      <c r="BO65" s="47"/>
      <c r="BP65" s="47"/>
      <c r="BQ65" s="47"/>
      <c r="BR65" s="47"/>
      <c r="BS65" s="47"/>
      <c r="BT65" s="47"/>
      <c r="BU65" s="47"/>
      <c r="BV65" s="47"/>
      <c r="BW65" s="47"/>
      <c r="BX65" s="47"/>
      <c r="BY65" s="47"/>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111</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35</v>
      </c>
      <c r="N84" s="12" t="s">
        <v>51</v>
      </c>
      <c r="O84" s="12" t="s">
        <v>53</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f/+7ThBauIWt/DCMcf5VQCF9+HrWLou2Us4ILHeUWsoh5aqlzCYQJnyX/qhGm63sQDgnLhQUeQckgOGBpd2NA==" saltValue="mjLT6XvTJqfVpYOD5PDxl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0</v>
      </c>
      <c r="C3" s="64" t="s">
        <v>58</v>
      </c>
      <c r="D3" s="64" t="s">
        <v>59</v>
      </c>
      <c r="E3" s="64" t="s">
        <v>7</v>
      </c>
      <c r="F3" s="64" t="s">
        <v>6</v>
      </c>
      <c r="G3" s="64" t="s">
        <v>27</v>
      </c>
      <c r="H3" s="70" t="s">
        <v>60</v>
      </c>
      <c r="I3" s="73"/>
      <c r="J3" s="73"/>
      <c r="K3" s="73"/>
      <c r="L3" s="73"/>
      <c r="M3" s="73"/>
      <c r="N3" s="73"/>
      <c r="O3" s="73"/>
      <c r="P3" s="73"/>
      <c r="Q3" s="73"/>
      <c r="R3" s="73"/>
      <c r="S3" s="73"/>
      <c r="T3" s="73"/>
      <c r="U3" s="73"/>
      <c r="V3" s="73"/>
      <c r="W3" s="73"/>
      <c r="X3" s="78"/>
      <c r="Y3" s="81"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61</v>
      </c>
      <c r="B4" s="65"/>
      <c r="C4" s="65"/>
      <c r="D4" s="65"/>
      <c r="E4" s="65"/>
      <c r="F4" s="65"/>
      <c r="G4" s="65"/>
      <c r="H4" s="71"/>
      <c r="I4" s="74"/>
      <c r="J4" s="74"/>
      <c r="K4" s="74"/>
      <c r="L4" s="74"/>
      <c r="M4" s="74"/>
      <c r="N4" s="74"/>
      <c r="O4" s="74"/>
      <c r="P4" s="74"/>
      <c r="Q4" s="74"/>
      <c r="R4" s="74"/>
      <c r="S4" s="74"/>
      <c r="T4" s="74"/>
      <c r="U4" s="74"/>
      <c r="V4" s="74"/>
      <c r="W4" s="74"/>
      <c r="X4" s="79"/>
      <c r="Y4" s="82" t="s">
        <v>52</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62</v>
      </c>
      <c r="BG4" s="82"/>
      <c r="BH4" s="82"/>
      <c r="BI4" s="82"/>
      <c r="BJ4" s="82"/>
      <c r="BK4" s="82"/>
      <c r="BL4" s="82"/>
      <c r="BM4" s="82"/>
      <c r="BN4" s="82"/>
      <c r="BO4" s="82"/>
      <c r="BP4" s="82"/>
      <c r="BQ4" s="82" t="s">
        <v>4</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38</v>
      </c>
      <c r="DU4" s="82"/>
      <c r="DV4" s="82"/>
      <c r="DW4" s="82"/>
      <c r="DX4" s="82"/>
      <c r="DY4" s="82"/>
      <c r="DZ4" s="82"/>
      <c r="EA4" s="82"/>
      <c r="EB4" s="82"/>
      <c r="EC4" s="82"/>
      <c r="ED4" s="82"/>
      <c r="EE4" s="82" t="s">
        <v>68</v>
      </c>
      <c r="EF4" s="82"/>
      <c r="EG4" s="82"/>
      <c r="EH4" s="82"/>
      <c r="EI4" s="82"/>
      <c r="EJ4" s="82"/>
      <c r="EK4" s="82"/>
      <c r="EL4" s="82"/>
      <c r="EM4" s="82"/>
      <c r="EN4" s="82"/>
      <c r="EO4" s="82"/>
    </row>
    <row r="5" spans="1:148">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65</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44</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8" s="61" customFormat="1">
      <c r="A6" s="62" t="s">
        <v>95</v>
      </c>
      <c r="B6" s="67">
        <f t="shared" ref="B6:X6" si="1">B7</f>
        <v>2023</v>
      </c>
      <c r="C6" s="67">
        <f t="shared" si="1"/>
        <v>173860</v>
      </c>
      <c r="D6" s="67">
        <f t="shared" si="1"/>
        <v>46</v>
      </c>
      <c r="E6" s="67">
        <f t="shared" si="1"/>
        <v>17</v>
      </c>
      <c r="F6" s="67">
        <f t="shared" si="1"/>
        <v>4</v>
      </c>
      <c r="G6" s="67">
        <f t="shared" si="1"/>
        <v>0</v>
      </c>
      <c r="H6" s="67" t="str">
        <f t="shared" si="1"/>
        <v>石川県　宝達志水町</v>
      </c>
      <c r="I6" s="67" t="str">
        <f t="shared" si="1"/>
        <v>法適用</v>
      </c>
      <c r="J6" s="67" t="str">
        <f t="shared" si="1"/>
        <v>下水道事業</v>
      </c>
      <c r="K6" s="67" t="str">
        <f t="shared" si="1"/>
        <v>特定環境保全公共下水道</v>
      </c>
      <c r="L6" s="67" t="str">
        <f t="shared" si="1"/>
        <v>D2</v>
      </c>
      <c r="M6" s="67" t="str">
        <f t="shared" si="1"/>
        <v>非設置</v>
      </c>
      <c r="N6" s="75" t="str">
        <f t="shared" si="1"/>
        <v>-</v>
      </c>
      <c r="O6" s="75">
        <f t="shared" si="1"/>
        <v>56.49</v>
      </c>
      <c r="P6" s="75">
        <f t="shared" si="1"/>
        <v>70.430000000000007</v>
      </c>
      <c r="Q6" s="75">
        <f t="shared" si="1"/>
        <v>93.56</v>
      </c>
      <c r="R6" s="75">
        <f t="shared" si="1"/>
        <v>4510</v>
      </c>
      <c r="S6" s="75">
        <f t="shared" si="1"/>
        <v>12017</v>
      </c>
      <c r="T6" s="75">
        <f t="shared" si="1"/>
        <v>111.51</v>
      </c>
      <c r="U6" s="75">
        <f t="shared" si="1"/>
        <v>107.77</v>
      </c>
      <c r="V6" s="75">
        <f t="shared" si="1"/>
        <v>8409</v>
      </c>
      <c r="W6" s="75">
        <f t="shared" si="1"/>
        <v>3.8</v>
      </c>
      <c r="X6" s="75">
        <f t="shared" si="1"/>
        <v>2212.89</v>
      </c>
      <c r="Y6" s="83">
        <f t="shared" ref="Y6:AH6" si="2">IF(Y7="",NA(),Y7)</f>
        <v>126.05</v>
      </c>
      <c r="Z6" s="83">
        <f t="shared" si="2"/>
        <v>106.18</v>
      </c>
      <c r="AA6" s="83">
        <f t="shared" si="2"/>
        <v>128.27000000000001</v>
      </c>
      <c r="AB6" s="83">
        <f t="shared" si="2"/>
        <v>130.63999999999999</v>
      </c>
      <c r="AC6" s="83">
        <f t="shared" si="2"/>
        <v>132.72999999999999</v>
      </c>
      <c r="AD6" s="83">
        <f t="shared" si="2"/>
        <v>102.73</v>
      </c>
      <c r="AE6" s="83">
        <f t="shared" si="2"/>
        <v>105.78</v>
      </c>
      <c r="AF6" s="83">
        <f t="shared" si="2"/>
        <v>106.09</v>
      </c>
      <c r="AG6" s="83">
        <f t="shared" si="2"/>
        <v>106.44</v>
      </c>
      <c r="AH6" s="83">
        <f t="shared" si="2"/>
        <v>107.11</v>
      </c>
      <c r="AI6" s="75" t="str">
        <f>IF(AI7="","",IF(AI7="-","【-】","【"&amp;SUBSTITUTE(TEXT(AI7,"#,##0.00"),"-","△")&amp;"】"))</f>
        <v>【105.09】</v>
      </c>
      <c r="AJ6" s="75">
        <f t="shared" ref="AJ6:AS6" si="3">IF(AJ7="",NA(),AJ7)</f>
        <v>0</v>
      </c>
      <c r="AK6" s="75">
        <f t="shared" si="3"/>
        <v>0</v>
      </c>
      <c r="AL6" s="75">
        <f t="shared" si="3"/>
        <v>0</v>
      </c>
      <c r="AM6" s="75">
        <f t="shared" si="3"/>
        <v>0</v>
      </c>
      <c r="AN6" s="75">
        <f t="shared" si="3"/>
        <v>0</v>
      </c>
      <c r="AO6" s="83">
        <f t="shared" si="3"/>
        <v>94.97</v>
      </c>
      <c r="AP6" s="83">
        <f t="shared" si="3"/>
        <v>63.96</v>
      </c>
      <c r="AQ6" s="83">
        <f t="shared" si="3"/>
        <v>69.42</v>
      </c>
      <c r="AR6" s="83">
        <f t="shared" si="3"/>
        <v>72.86</v>
      </c>
      <c r="AS6" s="83">
        <f t="shared" si="3"/>
        <v>69.540000000000006</v>
      </c>
      <c r="AT6" s="75" t="str">
        <f>IF(AT7="","",IF(AT7="-","【-】","【"&amp;SUBSTITUTE(TEXT(AT7,"#,##0.00"),"-","△")&amp;"】"))</f>
        <v>【65.73】</v>
      </c>
      <c r="AU6" s="83">
        <f t="shared" ref="AU6:BD6" si="4">IF(AU7="",NA(),AU7)</f>
        <v>22.9</v>
      </c>
      <c r="AV6" s="83">
        <f t="shared" si="4"/>
        <v>21.39</v>
      </c>
      <c r="AW6" s="83">
        <f t="shared" si="4"/>
        <v>43.68</v>
      </c>
      <c r="AX6" s="83">
        <f t="shared" si="4"/>
        <v>75.78</v>
      </c>
      <c r="AY6" s="83">
        <f t="shared" si="4"/>
        <v>64.08</v>
      </c>
      <c r="AZ6" s="83">
        <f t="shared" si="4"/>
        <v>47.72</v>
      </c>
      <c r="BA6" s="83">
        <f t="shared" si="4"/>
        <v>44.24</v>
      </c>
      <c r="BB6" s="83">
        <f t="shared" si="4"/>
        <v>43.07</v>
      </c>
      <c r="BC6" s="83">
        <f t="shared" si="4"/>
        <v>45.42</v>
      </c>
      <c r="BD6" s="83">
        <f t="shared" si="4"/>
        <v>50.63</v>
      </c>
      <c r="BE6" s="75" t="str">
        <f>IF(BE7="","",IF(BE7="-","【-】","【"&amp;SUBSTITUTE(TEXT(BE7,"#,##0.00"),"-","△")&amp;"】"))</f>
        <v>【48.91】</v>
      </c>
      <c r="BF6" s="83">
        <f t="shared" ref="BF6:BO6" si="5">IF(BF7="",NA(),BF7)</f>
        <v>1693.26</v>
      </c>
      <c r="BG6" s="83">
        <f t="shared" si="5"/>
        <v>1586.52</v>
      </c>
      <c r="BH6" s="83">
        <f t="shared" si="5"/>
        <v>1548.49</v>
      </c>
      <c r="BI6" s="83">
        <f t="shared" si="5"/>
        <v>1480.04</v>
      </c>
      <c r="BJ6" s="83">
        <f t="shared" si="5"/>
        <v>1386.3</v>
      </c>
      <c r="BK6" s="83">
        <f t="shared" si="5"/>
        <v>1206.79</v>
      </c>
      <c r="BL6" s="83">
        <f t="shared" si="5"/>
        <v>1258.43</v>
      </c>
      <c r="BM6" s="83">
        <f t="shared" si="5"/>
        <v>1163.75</v>
      </c>
      <c r="BN6" s="83">
        <f t="shared" si="5"/>
        <v>1195.47</v>
      </c>
      <c r="BO6" s="83">
        <f t="shared" si="5"/>
        <v>1168.69</v>
      </c>
      <c r="BP6" s="75" t="str">
        <f>IF(BP7="","",IF(BP7="-","【-】","【"&amp;SUBSTITUTE(TEXT(BP7,"#,##0.00"),"-","△")&amp;"】"))</f>
        <v>【1,156.82】</v>
      </c>
      <c r="BQ6" s="83">
        <f t="shared" ref="BQ6:BZ6" si="6">IF(BQ7="",NA(),BQ7)</f>
        <v>99.81</v>
      </c>
      <c r="BR6" s="83">
        <f t="shared" si="6"/>
        <v>99.81</v>
      </c>
      <c r="BS6" s="83">
        <f t="shared" si="6"/>
        <v>99.81</v>
      </c>
      <c r="BT6" s="83">
        <f t="shared" si="6"/>
        <v>99.79</v>
      </c>
      <c r="BU6" s="83">
        <f t="shared" si="6"/>
        <v>99.79</v>
      </c>
      <c r="BV6" s="83">
        <f t="shared" si="6"/>
        <v>71.84</v>
      </c>
      <c r="BW6" s="83">
        <f t="shared" si="6"/>
        <v>73.36</v>
      </c>
      <c r="BX6" s="83">
        <f t="shared" si="6"/>
        <v>72.599999999999994</v>
      </c>
      <c r="BY6" s="83">
        <f t="shared" si="6"/>
        <v>69.430000000000007</v>
      </c>
      <c r="BZ6" s="83">
        <f t="shared" si="6"/>
        <v>70.709999999999994</v>
      </c>
      <c r="CA6" s="75" t="str">
        <f>IF(CA7="","",IF(CA7="-","【-】","【"&amp;SUBSTITUTE(TEXT(CA7,"#,##0.00"),"-","△")&amp;"】"))</f>
        <v>【75.33】</v>
      </c>
      <c r="CB6" s="83">
        <f t="shared" ref="CB6:CK6" si="7">IF(CB7="",NA(),CB7)</f>
        <v>218.74</v>
      </c>
      <c r="CC6" s="83">
        <f t="shared" si="7"/>
        <v>219.48</v>
      </c>
      <c r="CD6" s="83">
        <f t="shared" si="7"/>
        <v>219.15</v>
      </c>
      <c r="CE6" s="83">
        <f t="shared" si="7"/>
        <v>219.64</v>
      </c>
      <c r="CF6" s="83">
        <f t="shared" si="7"/>
        <v>218.3</v>
      </c>
      <c r="CG6" s="83">
        <f t="shared" si="7"/>
        <v>228.47</v>
      </c>
      <c r="CH6" s="83">
        <f t="shared" si="7"/>
        <v>224.88</v>
      </c>
      <c r="CI6" s="83">
        <f t="shared" si="7"/>
        <v>228.64</v>
      </c>
      <c r="CJ6" s="83">
        <f t="shared" si="7"/>
        <v>239.46</v>
      </c>
      <c r="CK6" s="83">
        <f t="shared" si="7"/>
        <v>233.15</v>
      </c>
      <c r="CL6" s="75" t="str">
        <f>IF(CL7="","",IF(CL7="-","【-】","【"&amp;SUBSTITUTE(TEXT(CL7,"#,##0.00"),"-","△")&amp;"】"))</f>
        <v>【215.73】</v>
      </c>
      <c r="CM6" s="83">
        <f t="shared" ref="CM6:CV6" si="8">IF(CM7="",NA(),CM7)</f>
        <v>32.26</v>
      </c>
      <c r="CN6" s="83">
        <f t="shared" si="8"/>
        <v>32.39</v>
      </c>
      <c r="CO6" s="83">
        <f t="shared" si="8"/>
        <v>32.57</v>
      </c>
      <c r="CP6" s="83">
        <f t="shared" si="8"/>
        <v>29</v>
      </c>
      <c r="CQ6" s="83">
        <f t="shared" si="8"/>
        <v>30.09</v>
      </c>
      <c r="CR6" s="83">
        <f t="shared" si="8"/>
        <v>42.47</v>
      </c>
      <c r="CS6" s="83">
        <f t="shared" si="8"/>
        <v>42.4</v>
      </c>
      <c r="CT6" s="83">
        <f t="shared" si="8"/>
        <v>42.28</v>
      </c>
      <c r="CU6" s="83">
        <f t="shared" si="8"/>
        <v>41.06</v>
      </c>
      <c r="CV6" s="83">
        <f t="shared" si="8"/>
        <v>42.09</v>
      </c>
      <c r="CW6" s="75" t="str">
        <f>IF(CW7="","",IF(CW7="-","【-】","【"&amp;SUBSTITUTE(TEXT(CW7,"#,##0.00"),"-","△")&amp;"】"))</f>
        <v>【43.28】</v>
      </c>
      <c r="CX6" s="83">
        <f t="shared" ref="CX6:DG6" si="9">IF(CX7="",NA(),CX7)</f>
        <v>87.87</v>
      </c>
      <c r="CY6" s="83">
        <f t="shared" si="9"/>
        <v>88.23</v>
      </c>
      <c r="CZ6" s="83">
        <f t="shared" si="9"/>
        <v>88.35</v>
      </c>
      <c r="DA6" s="83">
        <f t="shared" si="9"/>
        <v>88.83</v>
      </c>
      <c r="DB6" s="83">
        <f t="shared" si="9"/>
        <v>89.65</v>
      </c>
      <c r="DC6" s="83">
        <f t="shared" si="9"/>
        <v>83.75</v>
      </c>
      <c r="DD6" s="83">
        <f t="shared" si="9"/>
        <v>84.19</v>
      </c>
      <c r="DE6" s="83">
        <f t="shared" si="9"/>
        <v>84.34</v>
      </c>
      <c r="DF6" s="83">
        <f t="shared" si="9"/>
        <v>84.34</v>
      </c>
      <c r="DG6" s="83">
        <f t="shared" si="9"/>
        <v>84.73</v>
      </c>
      <c r="DH6" s="75" t="str">
        <f>IF(DH7="","",IF(DH7="-","【-】","【"&amp;SUBSTITUTE(TEXT(DH7,"#,##0.00"),"-","△")&amp;"】"))</f>
        <v>【86.21】</v>
      </c>
      <c r="DI6" s="83">
        <f t="shared" ref="DI6:DR6" si="10">IF(DI7="",NA(),DI7)</f>
        <v>43.82</v>
      </c>
      <c r="DJ6" s="83">
        <f t="shared" si="10"/>
        <v>45.82</v>
      </c>
      <c r="DK6" s="83">
        <f t="shared" si="10"/>
        <v>46.84</v>
      </c>
      <c r="DL6" s="83">
        <f t="shared" si="10"/>
        <v>47.99</v>
      </c>
      <c r="DM6" s="83">
        <f t="shared" si="10"/>
        <v>49.73</v>
      </c>
      <c r="DN6" s="83">
        <f t="shared" si="10"/>
        <v>24.68</v>
      </c>
      <c r="DO6" s="83">
        <f t="shared" si="10"/>
        <v>21.36</v>
      </c>
      <c r="DP6" s="83">
        <f t="shared" si="10"/>
        <v>22.79</v>
      </c>
      <c r="DQ6" s="83">
        <f t="shared" si="10"/>
        <v>24.8</v>
      </c>
      <c r="DR6" s="83">
        <f t="shared" si="10"/>
        <v>26.77</v>
      </c>
      <c r="DS6" s="75" t="str">
        <f>IF(DS7="","",IF(DS7="-","【-】","【"&amp;SUBSTITUTE(TEXT(DS7,"#,##0.00"),"-","△")&amp;"】"))</f>
        <v>【29.62】</v>
      </c>
      <c r="DT6" s="75">
        <f t="shared" ref="DT6:EC6" si="11">IF(DT7="",NA(),DT7)</f>
        <v>0</v>
      </c>
      <c r="DU6" s="75">
        <f t="shared" si="11"/>
        <v>0</v>
      </c>
      <c r="DV6" s="75">
        <f t="shared" si="11"/>
        <v>0</v>
      </c>
      <c r="DW6" s="75">
        <f t="shared" si="11"/>
        <v>0</v>
      </c>
      <c r="DX6" s="75">
        <f t="shared" si="11"/>
        <v>0</v>
      </c>
      <c r="DY6" s="83">
        <f t="shared" si="11"/>
        <v>8.6199999999999992</v>
      </c>
      <c r="DZ6" s="83">
        <f t="shared" si="11"/>
        <v>1.e-002</v>
      </c>
      <c r="EA6" s="83">
        <f t="shared" si="11"/>
        <v>1.e-002</v>
      </c>
      <c r="EB6" s="83">
        <f t="shared" si="11"/>
        <v>2.e-002</v>
      </c>
      <c r="EC6" s="83">
        <f t="shared" si="11"/>
        <v>7.0000000000000007e-002</v>
      </c>
      <c r="ED6" s="75" t="str">
        <f>IF(ED7="","",IF(ED7="-","【-】","【"&amp;SUBSTITUTE(TEXT(ED7,"#,##0.00"),"-","△")&amp;"】"))</f>
        <v>【0.09】</v>
      </c>
      <c r="EE6" s="75">
        <f t="shared" ref="EE6:EN6" si="12">IF(EE7="",NA(),EE7)</f>
        <v>0</v>
      </c>
      <c r="EF6" s="75">
        <f t="shared" si="12"/>
        <v>0</v>
      </c>
      <c r="EG6" s="75">
        <f t="shared" si="12"/>
        <v>0</v>
      </c>
      <c r="EH6" s="75">
        <f t="shared" si="12"/>
        <v>0</v>
      </c>
      <c r="EI6" s="75">
        <f t="shared" si="12"/>
        <v>0</v>
      </c>
      <c r="EJ6" s="83">
        <f t="shared" si="12"/>
        <v>0.36</v>
      </c>
      <c r="EK6" s="83">
        <f t="shared" si="12"/>
        <v>0.39</v>
      </c>
      <c r="EL6" s="83">
        <f t="shared" si="12"/>
        <v>0.1</v>
      </c>
      <c r="EM6" s="83">
        <f t="shared" si="12"/>
        <v>8.e-002</v>
      </c>
      <c r="EN6" s="83">
        <f t="shared" si="12"/>
        <v>6.e-002</v>
      </c>
      <c r="EO6" s="75" t="str">
        <f>IF(EO7="","",IF(EO7="-","【-】","【"&amp;SUBSTITUTE(TEXT(EO7,"#,##0.00"),"-","△")&amp;"】"))</f>
        <v>【0.11】</v>
      </c>
    </row>
    <row r="7" spans="1:148" s="61" customFormat="1">
      <c r="A7" s="62"/>
      <c r="B7" s="68">
        <v>2023</v>
      </c>
      <c r="C7" s="68">
        <v>173860</v>
      </c>
      <c r="D7" s="68">
        <v>46</v>
      </c>
      <c r="E7" s="68">
        <v>17</v>
      </c>
      <c r="F7" s="68">
        <v>4</v>
      </c>
      <c r="G7" s="68">
        <v>0</v>
      </c>
      <c r="H7" s="68" t="s">
        <v>96</v>
      </c>
      <c r="I7" s="68" t="s">
        <v>97</v>
      </c>
      <c r="J7" s="68" t="s">
        <v>98</v>
      </c>
      <c r="K7" s="68" t="s">
        <v>16</v>
      </c>
      <c r="L7" s="68" t="s">
        <v>99</v>
      </c>
      <c r="M7" s="68" t="s">
        <v>100</v>
      </c>
      <c r="N7" s="76" t="s">
        <v>101</v>
      </c>
      <c r="O7" s="76">
        <v>56.49</v>
      </c>
      <c r="P7" s="76">
        <v>70.430000000000007</v>
      </c>
      <c r="Q7" s="76">
        <v>93.56</v>
      </c>
      <c r="R7" s="76">
        <v>4510</v>
      </c>
      <c r="S7" s="76">
        <v>12017</v>
      </c>
      <c r="T7" s="76">
        <v>111.51</v>
      </c>
      <c r="U7" s="76">
        <v>107.77</v>
      </c>
      <c r="V7" s="76">
        <v>8409</v>
      </c>
      <c r="W7" s="76">
        <v>3.8</v>
      </c>
      <c r="X7" s="76">
        <v>2212.89</v>
      </c>
      <c r="Y7" s="76">
        <v>126.05</v>
      </c>
      <c r="Z7" s="76">
        <v>106.18</v>
      </c>
      <c r="AA7" s="76">
        <v>128.27000000000001</v>
      </c>
      <c r="AB7" s="76">
        <v>130.63999999999999</v>
      </c>
      <c r="AC7" s="76">
        <v>132.72999999999999</v>
      </c>
      <c r="AD7" s="76">
        <v>102.73</v>
      </c>
      <c r="AE7" s="76">
        <v>105.78</v>
      </c>
      <c r="AF7" s="76">
        <v>106.09</v>
      </c>
      <c r="AG7" s="76">
        <v>106.44</v>
      </c>
      <c r="AH7" s="76">
        <v>107.11</v>
      </c>
      <c r="AI7" s="76">
        <v>105.09</v>
      </c>
      <c r="AJ7" s="76">
        <v>0</v>
      </c>
      <c r="AK7" s="76">
        <v>0</v>
      </c>
      <c r="AL7" s="76">
        <v>0</v>
      </c>
      <c r="AM7" s="76">
        <v>0</v>
      </c>
      <c r="AN7" s="76">
        <v>0</v>
      </c>
      <c r="AO7" s="76">
        <v>94.97</v>
      </c>
      <c r="AP7" s="76">
        <v>63.96</v>
      </c>
      <c r="AQ7" s="76">
        <v>69.42</v>
      </c>
      <c r="AR7" s="76">
        <v>72.86</v>
      </c>
      <c r="AS7" s="76">
        <v>69.540000000000006</v>
      </c>
      <c r="AT7" s="76">
        <v>65.73</v>
      </c>
      <c r="AU7" s="76">
        <v>22.9</v>
      </c>
      <c r="AV7" s="76">
        <v>21.39</v>
      </c>
      <c r="AW7" s="76">
        <v>43.68</v>
      </c>
      <c r="AX7" s="76">
        <v>75.78</v>
      </c>
      <c r="AY7" s="76">
        <v>64.08</v>
      </c>
      <c r="AZ7" s="76">
        <v>47.72</v>
      </c>
      <c r="BA7" s="76">
        <v>44.24</v>
      </c>
      <c r="BB7" s="76">
        <v>43.07</v>
      </c>
      <c r="BC7" s="76">
        <v>45.42</v>
      </c>
      <c r="BD7" s="76">
        <v>50.63</v>
      </c>
      <c r="BE7" s="76">
        <v>48.91</v>
      </c>
      <c r="BF7" s="76">
        <v>1693.26</v>
      </c>
      <c r="BG7" s="76">
        <v>1586.52</v>
      </c>
      <c r="BH7" s="76">
        <v>1548.49</v>
      </c>
      <c r="BI7" s="76">
        <v>1480.04</v>
      </c>
      <c r="BJ7" s="76">
        <v>1386.3</v>
      </c>
      <c r="BK7" s="76">
        <v>1206.79</v>
      </c>
      <c r="BL7" s="76">
        <v>1258.43</v>
      </c>
      <c r="BM7" s="76">
        <v>1163.75</v>
      </c>
      <c r="BN7" s="76">
        <v>1195.47</v>
      </c>
      <c r="BO7" s="76">
        <v>1168.69</v>
      </c>
      <c r="BP7" s="76">
        <v>1156.82</v>
      </c>
      <c r="BQ7" s="76">
        <v>99.81</v>
      </c>
      <c r="BR7" s="76">
        <v>99.81</v>
      </c>
      <c r="BS7" s="76">
        <v>99.81</v>
      </c>
      <c r="BT7" s="76">
        <v>99.79</v>
      </c>
      <c r="BU7" s="76">
        <v>99.79</v>
      </c>
      <c r="BV7" s="76">
        <v>71.84</v>
      </c>
      <c r="BW7" s="76">
        <v>73.36</v>
      </c>
      <c r="BX7" s="76">
        <v>72.599999999999994</v>
      </c>
      <c r="BY7" s="76">
        <v>69.430000000000007</v>
      </c>
      <c r="BZ7" s="76">
        <v>70.709999999999994</v>
      </c>
      <c r="CA7" s="76">
        <v>75.33</v>
      </c>
      <c r="CB7" s="76">
        <v>218.74</v>
      </c>
      <c r="CC7" s="76">
        <v>219.48</v>
      </c>
      <c r="CD7" s="76">
        <v>219.15</v>
      </c>
      <c r="CE7" s="76">
        <v>219.64</v>
      </c>
      <c r="CF7" s="76">
        <v>218.3</v>
      </c>
      <c r="CG7" s="76">
        <v>228.47</v>
      </c>
      <c r="CH7" s="76">
        <v>224.88</v>
      </c>
      <c r="CI7" s="76">
        <v>228.64</v>
      </c>
      <c r="CJ7" s="76">
        <v>239.46</v>
      </c>
      <c r="CK7" s="76">
        <v>233.15</v>
      </c>
      <c r="CL7" s="76">
        <v>215.73</v>
      </c>
      <c r="CM7" s="76">
        <v>32.26</v>
      </c>
      <c r="CN7" s="76">
        <v>32.39</v>
      </c>
      <c r="CO7" s="76">
        <v>32.57</v>
      </c>
      <c r="CP7" s="76">
        <v>29</v>
      </c>
      <c r="CQ7" s="76">
        <v>30.09</v>
      </c>
      <c r="CR7" s="76">
        <v>42.47</v>
      </c>
      <c r="CS7" s="76">
        <v>42.4</v>
      </c>
      <c r="CT7" s="76">
        <v>42.28</v>
      </c>
      <c r="CU7" s="76">
        <v>41.06</v>
      </c>
      <c r="CV7" s="76">
        <v>42.09</v>
      </c>
      <c r="CW7" s="76">
        <v>43.28</v>
      </c>
      <c r="CX7" s="76">
        <v>87.87</v>
      </c>
      <c r="CY7" s="76">
        <v>88.23</v>
      </c>
      <c r="CZ7" s="76">
        <v>88.35</v>
      </c>
      <c r="DA7" s="76">
        <v>88.83</v>
      </c>
      <c r="DB7" s="76">
        <v>89.65</v>
      </c>
      <c r="DC7" s="76">
        <v>83.75</v>
      </c>
      <c r="DD7" s="76">
        <v>84.19</v>
      </c>
      <c r="DE7" s="76">
        <v>84.34</v>
      </c>
      <c r="DF7" s="76">
        <v>84.34</v>
      </c>
      <c r="DG7" s="76">
        <v>84.73</v>
      </c>
      <c r="DH7" s="76">
        <v>86.21</v>
      </c>
      <c r="DI7" s="76">
        <v>43.82</v>
      </c>
      <c r="DJ7" s="76">
        <v>45.82</v>
      </c>
      <c r="DK7" s="76">
        <v>46.84</v>
      </c>
      <c r="DL7" s="76">
        <v>47.99</v>
      </c>
      <c r="DM7" s="76">
        <v>49.73</v>
      </c>
      <c r="DN7" s="76">
        <v>24.68</v>
      </c>
      <c r="DO7" s="76">
        <v>21.36</v>
      </c>
      <c r="DP7" s="76">
        <v>22.79</v>
      </c>
      <c r="DQ7" s="76">
        <v>24.8</v>
      </c>
      <c r="DR7" s="76">
        <v>26.77</v>
      </c>
      <c r="DS7" s="76">
        <v>29.62</v>
      </c>
      <c r="DT7" s="76">
        <v>0</v>
      </c>
      <c r="DU7" s="76">
        <v>0</v>
      </c>
      <c r="DV7" s="76">
        <v>0</v>
      </c>
      <c r="DW7" s="76">
        <v>0</v>
      </c>
      <c r="DX7" s="76">
        <v>0</v>
      </c>
      <c r="DY7" s="76">
        <v>8.6199999999999992</v>
      </c>
      <c r="DZ7" s="76">
        <v>1.e-002</v>
      </c>
      <c r="EA7" s="76">
        <v>1.e-002</v>
      </c>
      <c r="EB7" s="76">
        <v>2.e-002</v>
      </c>
      <c r="EC7" s="76">
        <v>7.0000000000000007e-002</v>
      </c>
      <c r="ED7" s="76">
        <v>9.e-002</v>
      </c>
      <c r="EE7" s="76">
        <v>0</v>
      </c>
      <c r="EF7" s="76">
        <v>0</v>
      </c>
      <c r="EG7" s="76">
        <v>0</v>
      </c>
      <c r="EH7" s="76">
        <v>0</v>
      </c>
      <c r="EI7" s="76">
        <v>0</v>
      </c>
      <c r="EJ7" s="76">
        <v>0.36</v>
      </c>
      <c r="EK7" s="76">
        <v>0.39</v>
      </c>
      <c r="EL7" s="76">
        <v>0.1</v>
      </c>
      <c r="EM7" s="76">
        <v>8.e-002</v>
      </c>
      <c r="EN7" s="76">
        <v>6.e-002</v>
      </c>
      <c r="EO7" s="76">
        <v>0.11</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守田 知仁</cp:lastModifiedBy>
  <cp:lastPrinted>2025-01-29T05:11:47Z</cp:lastPrinted>
  <dcterms:created xsi:type="dcterms:W3CDTF">2025-01-24T07:11:06Z</dcterms:created>
  <dcterms:modified xsi:type="dcterms:W3CDTF">2025-01-30T10:29:43Z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2025-01-30T10:29:43Z</vt:filetime>
  </property>
</Properties>
</file>