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Flsvr02\data\04.産業建設部\03.上下水道課\20.経営係\経営分析比較表\R05経営比較分析表\"/>
    </mc:Choice>
  </mc:AlternateContent>
  <xr:revisionPtr revIDLastSave="0" documentId="13_ncr:1_{C18C6985-3E77-4D2F-B7DF-218F7A8568CA}" xr6:coauthVersionLast="47" xr6:coauthVersionMax="47" xr10:uidLastSave="{00000000-0000-0000-0000-000000000000}"/>
  <workbookProtection workbookAlgorithmName="SHA-512" workbookHashValue="MWLihFVr2P3cM6pHmnyR6ipUGlV59hHLYvjMWs+TDa/q+QqsJDwefyGaljdefOwRbGJUQN7UFt3A4Jqs8Zeszw==" workbookSaltValue="Do4bq0KBfAMkvO+nNY5Uig==" workbookSpinCount="100000" lockStructure="1"/>
  <bookViews>
    <workbookView xWindow="-103" yWindow="497" windowWidth="33120" windowHeight="1812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H85" i="4"/>
  <c r="F85" i="4"/>
  <c r="BB10" i="4"/>
  <c r="AT10" i="4"/>
  <c r="AL10" i="4"/>
  <c r="W10" i="4"/>
  <c r="I10" i="4"/>
  <c r="B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<sst xmlns="http://schemas.openxmlformats.org/spreadsheetml/2006/main" count="294" uniqueCount="113">
  <si>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</si>
  <si>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</si>
  <si>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</si>
  <si>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</si>
  <si>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</si>
  <si>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</si>
  <si>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</si>
  <si>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</si>
  <si>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</si>
  <si>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</si>
  <si>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</si>
  <si>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</si>
  <si>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</si>
  <si>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</si>
  <si>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</si>
  <si>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</si>
  <si>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</si>
  <si>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</si>
  <si>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</si>
  <si>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</si>
  <si>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</si>
  <si>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</si>
  <si>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</si>
  <si>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</si>
  <si>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</si>
  <si>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</si>
  <si>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</si>
  <si>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</si>
  <si>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</si>
  <si>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</si>
  <si>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</si>
  <si>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</si>
  <si>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</si>
  <si>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</si>
  <si>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</si>
  <si>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</si>
  <si>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</si>
  <si>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</si>
  <si>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</si>
  <si>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</si>
  <si>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</si>
  <si>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</si>
  <si>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</si>
  <si>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</si>
  <si>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</si>
  <si>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</si>
  <si>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</si>
  <si>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</si>
  <si>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</si>
  <si>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</si>
  <si>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</si>
  <si>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</si>
  <si>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</si>
  <si>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</si>
  <si>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</si>
  <si>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</si>
  <si>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</si>
  <si>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</si>
  <si>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</si>
  <si>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</si>
  <si>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</si>
  <si>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</si>
  <si>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</si>
  <si>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</si>
  <si>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</si>
  <si>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</si>
  <si>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</si>
  <si>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</si>
  <si>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</si>
  <si>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</si>
  <si>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</si>
  <si>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</si>
  <si>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</si>
  <si>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</si>
  <si>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</si>
  <si>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</si>
  <si>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</si>
  <si>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</si>
  <si>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</si>
  <si>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</si>
  <si>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</si>
  <si>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</si>
  <si>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</si>
  <si>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</si>
  <si>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</si>
  <si>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</si>
  <si>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</si>
  <si>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</si>
  <si>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</si>
  <si>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</si>
  <si>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</si>
  <si>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</si>
  <si>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</si>
  <si>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津幡町</t>
  </si>
  <si>
    <t>法適用</t>
  </si>
  <si>
    <t>水道事業</t>
  </si>
  <si>
    <t>簡易水道事業</t>
  </si>
  <si>
    <t>C4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</si>
  <si>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</si>
  <si>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</si>
  <si>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</si>
  <si>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</si>
  <si>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</si>
  <si>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</si>
  <si>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</si>
  <si>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</si>
  <si>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</si>
  <si>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</si>
  <si>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</si>
  <si>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</si>
  <si>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料金回収率は類似団体平均値を上回っているものの１００％を下回っている。これは物価高騰対策として２か月分の基本料金を免除したためであり、経常収支比率は辛うじてではあるが１００％を超えている。
　一方で、給水区域内人口は直近の２５年間で６０％以上減少しており、施設利用率は類似団体平均値の半分以下となっている。</t>
    <phoneticPr fontId="4"/>
  </si>
  <si>
    <t>　農業集落排水事業や農林事業に併せて更新を行ってきたが、管路経年化率は類似団体平均値の３倍以上となっている。</t>
    <phoneticPr fontId="4"/>
  </si>
  <si>
    <t>　給水区域人口の減少による給水収益の減少が見込まれる一方、老朽化した施設の更新に多額の費用が必要となっており、事業の継続が困難となることが予想されるため、令和７年４月１日に津幡町水道事業と経営統合し、経営基盤の安定化を図ることとした。</t>
    <rPh sb="1" eb="7">
      <t>キュウスイクイキジンコウ</t>
    </rPh>
    <rPh sb="8" eb="10">
      <t>ゲンショウ</t>
    </rPh>
    <rPh sb="13" eb="17">
      <t>キュウスイシュウエキ</t>
    </rPh>
    <rPh sb="18" eb="20">
      <t>ゲンショウ</t>
    </rPh>
    <rPh sb="21" eb="23">
      <t>ミコ</t>
    </rPh>
    <rPh sb="26" eb="28">
      <t>イッポウ</t>
    </rPh>
    <rPh sb="29" eb="32">
      <t>ロウキュウカ</t>
    </rPh>
    <rPh sb="34" eb="36">
      <t>シセツ</t>
    </rPh>
    <rPh sb="37" eb="39">
      <t>コウシン</t>
    </rPh>
    <rPh sb="40" eb="42">
      <t>タガク</t>
    </rPh>
    <rPh sb="43" eb="45">
      <t>ヒヨウ</t>
    </rPh>
    <rPh sb="55" eb="57">
      <t>ジギョウ</t>
    </rPh>
    <rPh sb="58" eb="60">
      <t>ケイゾク</t>
    </rPh>
    <rPh sb="61" eb="63">
      <t>コンナン</t>
    </rPh>
    <rPh sb="69" eb="71">
      <t>ヨソウ</t>
    </rPh>
    <rPh sb="77" eb="79">
      <t>レイワ</t>
    </rPh>
    <rPh sb="80" eb="81">
      <t>ネン</t>
    </rPh>
    <rPh sb="82" eb="83">
      <t>ガツ</t>
    </rPh>
    <rPh sb="84" eb="85">
      <t>ニチ</t>
    </rPh>
    <rPh sb="86" eb="93">
      <t>ツバタマチスイドウジギョウ</t>
    </rPh>
    <rPh sb="94" eb="98">
      <t>ケイエイトウゴウ</t>
    </rPh>
    <rPh sb="100" eb="104">
      <t>ケイエイキバン</t>
    </rPh>
    <rPh sb="105" eb="108">
      <t>アンテイカ</t>
    </rPh>
    <rPh sb="109" eb="110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</si>
</sst>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0-4ED6-935F-B3120BF56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0.23</c:v>
                </c:pt>
                <c:pt idx="4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0-4ED6-935F-B3120BF56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112.72</c:v>
                </c:pt>
                <c:pt idx="4">
                  <c:v>102.85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E-474B-93F6-ECB6E6298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101.23</c:v>
                </c:pt>
                <c:pt idx="4">
                  <c:v>103.12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E-474B-93F6-ECB6E6298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4.78</c:v>
                </c:pt>
                <c:pt idx="4">
                  <c:v>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C-493A-891E-DB9A5736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30.82</c:v>
                </c:pt>
                <c:pt idx="4">
                  <c:v>24.27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C-493A-891E-DB9A5736B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24.09</c:v>
                </c:pt>
                <c:pt idx="4">
                  <c:v>39.47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B-47FA-9223-370F39C7B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14.28</c:v>
                </c:pt>
                <c:pt idx="4">
                  <c:v>12.77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B-47FA-9223-370F39C7B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1-440B-B77A-917754DF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155.18</c:v>
                </c:pt>
                <c:pt idx="4">
                  <c:v>101.46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1-440B-B77A-917754DF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40983.58</c:v>
                </c:pt>
                <c:pt idx="4">
                  <c:v>21604.55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3-4FFD-81D4-045B756BF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118.28</c:v>
                </c:pt>
                <c:pt idx="4">
                  <c:v>112.37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3-4FFD-81D4-045B756BF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D-4044-A075-D3B0D7A29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1456.79</c:v>
                </c:pt>
                <c:pt idx="4">
                  <c:v>1364.2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D-4044-A075-D3B0D7A29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111.21</c:v>
                </c:pt>
                <c:pt idx="4">
                  <c:v>86.97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F-4AE9-97F3-7F4C1D4C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35.33</c:v>
                </c:pt>
                <c:pt idx="4">
                  <c:v>38.58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F-4AE9-97F3-7F4C1D4C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93.43</c:v>
                </c:pt>
                <c:pt idx="4">
                  <c:v>117.53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E-4E23-B34A-6D061F8E8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491.45</c:v>
                </c:pt>
                <c:pt idx="4">
                  <c:v>448.81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E-4E23-B34A-6D061F8E8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28.21</c:v>
                </c:pt>
                <c:pt idx="4">
                  <c:v>24.13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F-4B98-BE4E-5FD5F9FE6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50.95</c:v>
                </c:pt>
                <c:pt idx="4">
                  <c:v>52.39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F-4B98-BE4E-5FD5F9FE6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91.24</c:v>
                </c:pt>
                <c:pt idx="4">
                  <c:v>92.51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7-4BBB-B862-8B5710A0C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</c:v>
                </c:pt>
                <c:pt idx="4">
                  <c:v>63.38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7-4BBB-B862-8B5710A0C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9140625" defaultRowHeight="13.3" x14ac:dyDescent="0.25"/>
  <cols>
    <col min="1" max="1" width="2.69140625" customWidth="1"/>
    <col min="2" max="62" width="3.765625" customWidth="1"/>
    <col min="64" max="78" width="3.07421875" customWidth="1"/>
    <col min="79" max="79" width="4.4609375" bestFit="1" customWidth="1"/>
    <col min="81" max="82" width="4.4609375" bestFit="1" customWidth="1"/>
  </cols>
  <sheetData>
    <row r="1" spans="1:78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5">
      <c r="A6" s="2"/>
      <c r="B6" s="31" t="str">
        <f>データ!H6</f>
        <v>石川県　津幡町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簡易水道事業</v>
      </c>
      <c r="Q8" s="43"/>
      <c r="R8" s="43"/>
      <c r="S8" s="43"/>
      <c r="T8" s="43"/>
      <c r="U8" s="43"/>
      <c r="V8" s="43"/>
      <c r="W8" s="43" t="str">
        <f>データ!$L$6</f>
        <v>C4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37457</v>
      </c>
      <c r="AM8" s="44"/>
      <c r="AN8" s="44"/>
      <c r="AO8" s="44"/>
      <c r="AP8" s="44"/>
      <c r="AQ8" s="44"/>
      <c r="AR8" s="44"/>
      <c r="AS8" s="44"/>
      <c r="AT8" s="45">
        <f>データ!$S$6</f>
        <v>110.59</v>
      </c>
      <c r="AU8" s="46"/>
      <c r="AV8" s="46"/>
      <c r="AW8" s="46"/>
      <c r="AX8" s="46"/>
      <c r="AY8" s="46"/>
      <c r="AZ8" s="46"/>
      <c r="BA8" s="46"/>
      <c r="BB8" s="47">
        <f>データ!$T$6</f>
        <v>338.7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99.86</v>
      </c>
      <c r="J10" s="46"/>
      <c r="K10" s="46"/>
      <c r="L10" s="46"/>
      <c r="M10" s="46"/>
      <c r="N10" s="46"/>
      <c r="O10" s="80"/>
      <c r="P10" s="47">
        <f>データ!$P$6</f>
        <v>0.42</v>
      </c>
      <c r="Q10" s="47"/>
      <c r="R10" s="47"/>
      <c r="S10" s="47"/>
      <c r="T10" s="47"/>
      <c r="U10" s="47"/>
      <c r="V10" s="47"/>
      <c r="W10" s="44">
        <f>データ!$Q$6</f>
        <v>2200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156</v>
      </c>
      <c r="AM10" s="44"/>
      <c r="AN10" s="44"/>
      <c r="AO10" s="44"/>
      <c r="AP10" s="44"/>
      <c r="AQ10" s="44"/>
      <c r="AR10" s="44"/>
      <c r="AS10" s="44"/>
      <c r="AT10" s="45">
        <f>データ!$V$6</f>
        <v>4.92</v>
      </c>
      <c r="AU10" s="46"/>
      <c r="AV10" s="46"/>
      <c r="AW10" s="46"/>
      <c r="AX10" s="46"/>
      <c r="AY10" s="46"/>
      <c r="AZ10" s="46"/>
      <c r="BA10" s="46"/>
      <c r="BB10" s="47">
        <f>データ!$W$6</f>
        <v>31.71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110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111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112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5">
      <c r="C83" s="12"/>
    </row>
    <row r="84" spans="1:78" hidden="1" x14ac:dyDescent="0.2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5">
      <c r="B85" s="13"/>
      <c r="C85" s="13"/>
      <c r="D85" s="13"/>
      <c r="E85" s="13" t="str">
        <f>データ!AH6</f>
        <v>【103.05】</v>
      </c>
      <c r="F85" s="13" t="str">
        <f>データ!AS6</f>
        <v>【30.22】</v>
      </c>
      <c r="G85" s="13" t="str">
        <f>データ!BD6</f>
        <v>【179.30】</v>
      </c>
      <c r="H85" s="13" t="str">
        <f>データ!BO6</f>
        <v>【1,042.45】</v>
      </c>
      <c r="I85" s="13" t="str">
        <f>データ!BZ6</f>
        <v>【57.74】</v>
      </c>
      <c r="J85" s="13" t="str">
        <f>データ!CK6</f>
        <v>【285.48】</v>
      </c>
      <c r="K85" s="13" t="str">
        <f>データ!CV6</f>
        <v>【53.73】</v>
      </c>
      <c r="L85" s="13" t="str">
        <f>データ!DG6</f>
        <v>【71.52】</v>
      </c>
      <c r="M85" s="13" t="str">
        <f>データ!DR6</f>
        <v>【38.43】</v>
      </c>
      <c r="N85" s="13" t="str">
        <f>データ!EC6</f>
        <v>【19.16】</v>
      </c>
      <c r="O85" s="13" t="str">
        <f>データ!EN6</f>
        <v>【0.49】</v>
      </c>
    </row>
  </sheetData>
  <sheetProtection algorithmName="SHA-512" hashValue="Imb70w0HaUH4hUWNiTnpPjyV3k1CPuLozLLM25lBNnrMoxzmsS1XFpbM3ZByginP92ARxVXFJ/W7/89oDemeVg==" saltValue="shQvl4QX48YcAC2OXqTz1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3" x14ac:dyDescent="0.25"/>
  <cols>
    <col min="2" max="144" width="11.84375" customWidth="1"/>
  </cols>
  <sheetData>
    <row r="1" spans="1:144" x14ac:dyDescent="0.2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5">
      <c r="A6" s="15" t="s">
        <v>92</v>
      </c>
      <c r="B6" s="20">
        <f>B7</f>
        <v>2023</v>
      </c>
      <c r="C6" s="20">
        <f t="shared" ref="C6:W6" si="3">C7</f>
        <v>173614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石川県　津幡町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C4</v>
      </c>
      <c r="M6" s="20" t="str">
        <f t="shared" si="3"/>
        <v>非設置</v>
      </c>
      <c r="N6" s="21" t="str">
        <f t="shared" si="3"/>
        <v>-</v>
      </c>
      <c r="O6" s="21">
        <f t="shared" si="3"/>
        <v>99.86</v>
      </c>
      <c r="P6" s="21">
        <f t="shared" si="3"/>
        <v>0.42</v>
      </c>
      <c r="Q6" s="21">
        <f t="shared" si="3"/>
        <v>2200</v>
      </c>
      <c r="R6" s="21">
        <f t="shared" si="3"/>
        <v>37457</v>
      </c>
      <c r="S6" s="21">
        <f t="shared" si="3"/>
        <v>110.59</v>
      </c>
      <c r="T6" s="21">
        <f t="shared" si="3"/>
        <v>338.7</v>
      </c>
      <c r="U6" s="21">
        <f t="shared" si="3"/>
        <v>156</v>
      </c>
      <c r="V6" s="21">
        <f t="shared" si="3"/>
        <v>4.92</v>
      </c>
      <c r="W6" s="21">
        <f t="shared" si="3"/>
        <v>31.71</v>
      </c>
      <c r="X6" s="22" t="str">
        <f>IF(X7="",NA(),X7)</f>
        <v>-</v>
      </c>
      <c r="Y6" s="22" t="str">
        <f t="shared" ref="Y6:AG6" si="4">IF(Y7="",NA(),Y7)</f>
        <v>-</v>
      </c>
      <c r="Z6" s="22" t="str">
        <f t="shared" si="4"/>
        <v>-</v>
      </c>
      <c r="AA6" s="22">
        <f t="shared" si="4"/>
        <v>112.72</v>
      </c>
      <c r="AB6" s="22">
        <f t="shared" si="4"/>
        <v>102.85</v>
      </c>
      <c r="AC6" s="22" t="str">
        <f t="shared" si="4"/>
        <v>-</v>
      </c>
      <c r="AD6" s="22" t="str">
        <f t="shared" si="4"/>
        <v>-</v>
      </c>
      <c r="AE6" s="22" t="str">
        <f t="shared" si="4"/>
        <v>-</v>
      </c>
      <c r="AF6" s="22">
        <f t="shared" si="4"/>
        <v>101.23</v>
      </c>
      <c r="AG6" s="22">
        <f t="shared" si="4"/>
        <v>103.12</v>
      </c>
      <c r="AH6" s="21" t="str">
        <f>IF(AH7="","",IF(AH7="-","【-】","【"&amp;SUBSTITUTE(TEXT(AH7,"#,##0.00"),"-","△")&amp;"】"))</f>
        <v>【103.05】</v>
      </c>
      <c r="AI6" s="22" t="str">
        <f>IF(AI7="",NA(),AI7)</f>
        <v>-</v>
      </c>
      <c r="AJ6" s="22" t="str">
        <f t="shared" ref="AJ6:AR6" si="5">IF(AJ7="",NA(),AJ7)</f>
        <v>-</v>
      </c>
      <c r="AK6" s="22" t="str">
        <f t="shared" si="5"/>
        <v>-</v>
      </c>
      <c r="AL6" s="21">
        <f t="shared" si="5"/>
        <v>0</v>
      </c>
      <c r="AM6" s="21">
        <f t="shared" si="5"/>
        <v>0</v>
      </c>
      <c r="AN6" s="22" t="str">
        <f t="shared" si="5"/>
        <v>-</v>
      </c>
      <c r="AO6" s="22" t="str">
        <f t="shared" si="5"/>
        <v>-</v>
      </c>
      <c r="AP6" s="22" t="str">
        <f t="shared" si="5"/>
        <v>-</v>
      </c>
      <c r="AQ6" s="22">
        <f t="shared" si="5"/>
        <v>155.18</v>
      </c>
      <c r="AR6" s="22">
        <f t="shared" si="5"/>
        <v>101.46</v>
      </c>
      <c r="AS6" s="21" t="str">
        <f>IF(AS7="","",IF(AS7="-","【-】","【"&amp;SUBSTITUTE(TEXT(AS7,"#,##0.00"),"-","△")&amp;"】"))</f>
        <v>【30.22】</v>
      </c>
      <c r="AT6" s="22" t="str">
        <f>IF(AT7="",NA(),AT7)</f>
        <v>-</v>
      </c>
      <c r="AU6" s="22" t="str">
        <f t="shared" ref="AU6:BC6" si="6">IF(AU7="",NA(),AU7)</f>
        <v>-</v>
      </c>
      <c r="AV6" s="22" t="str">
        <f t="shared" si="6"/>
        <v>-</v>
      </c>
      <c r="AW6" s="22">
        <f t="shared" si="6"/>
        <v>40983.58</v>
      </c>
      <c r="AX6" s="22">
        <f t="shared" si="6"/>
        <v>21604.55</v>
      </c>
      <c r="AY6" s="22" t="str">
        <f t="shared" si="6"/>
        <v>-</v>
      </c>
      <c r="AZ6" s="22" t="str">
        <f t="shared" si="6"/>
        <v>-</v>
      </c>
      <c r="BA6" s="22" t="str">
        <f t="shared" si="6"/>
        <v>-</v>
      </c>
      <c r="BB6" s="22">
        <f t="shared" si="6"/>
        <v>118.28</v>
      </c>
      <c r="BC6" s="22">
        <f t="shared" si="6"/>
        <v>112.37</v>
      </c>
      <c r="BD6" s="21" t="str">
        <f>IF(BD7="","",IF(BD7="-","【-】","【"&amp;SUBSTITUTE(TEXT(BD7,"#,##0.00"),"-","△")&amp;"】"))</f>
        <v>【179.30】</v>
      </c>
      <c r="BE6" s="22" t="str">
        <f>IF(BE7="",NA(),BE7)</f>
        <v>-</v>
      </c>
      <c r="BF6" s="22" t="str">
        <f t="shared" ref="BF6:BN6" si="7">IF(BF7="",NA(),BF7)</f>
        <v>-</v>
      </c>
      <c r="BG6" s="22" t="str">
        <f t="shared" si="7"/>
        <v>-</v>
      </c>
      <c r="BH6" s="21">
        <f t="shared" si="7"/>
        <v>0</v>
      </c>
      <c r="BI6" s="21">
        <f t="shared" si="7"/>
        <v>0</v>
      </c>
      <c r="BJ6" s="22" t="str">
        <f t="shared" si="7"/>
        <v>-</v>
      </c>
      <c r="BK6" s="22" t="str">
        <f t="shared" si="7"/>
        <v>-</v>
      </c>
      <c r="BL6" s="22" t="str">
        <f t="shared" si="7"/>
        <v>-</v>
      </c>
      <c r="BM6" s="22">
        <f t="shared" si="7"/>
        <v>1456.79</v>
      </c>
      <c r="BN6" s="22">
        <f t="shared" si="7"/>
        <v>1364.2</v>
      </c>
      <c r="BO6" s="21" t="str">
        <f>IF(BO7="","",IF(BO7="-","【-】","【"&amp;SUBSTITUTE(TEXT(BO7,"#,##0.00"),"-","△")&amp;"】"))</f>
        <v>【1,042.45】</v>
      </c>
      <c r="BP6" s="22" t="str">
        <f>IF(BP7="",NA(),BP7)</f>
        <v>-</v>
      </c>
      <c r="BQ6" s="22" t="str">
        <f t="shared" ref="BQ6:BY6" si="8">IF(BQ7="",NA(),BQ7)</f>
        <v>-</v>
      </c>
      <c r="BR6" s="22" t="str">
        <f t="shared" si="8"/>
        <v>-</v>
      </c>
      <c r="BS6" s="22">
        <f t="shared" si="8"/>
        <v>111.21</v>
      </c>
      <c r="BT6" s="22">
        <f t="shared" si="8"/>
        <v>86.97</v>
      </c>
      <c r="BU6" s="22" t="str">
        <f t="shared" si="8"/>
        <v>-</v>
      </c>
      <c r="BV6" s="22" t="str">
        <f t="shared" si="8"/>
        <v>-</v>
      </c>
      <c r="BW6" s="22" t="str">
        <f t="shared" si="8"/>
        <v>-</v>
      </c>
      <c r="BX6" s="22">
        <f t="shared" si="8"/>
        <v>35.33</v>
      </c>
      <c r="BY6" s="22">
        <f t="shared" si="8"/>
        <v>38.58</v>
      </c>
      <c r="BZ6" s="21" t="str">
        <f>IF(BZ7="","",IF(BZ7="-","【-】","【"&amp;SUBSTITUTE(TEXT(BZ7,"#,##0.00"),"-","△")&amp;"】"))</f>
        <v>【57.74】</v>
      </c>
      <c r="CA6" s="22" t="str">
        <f>IF(CA7="",NA(),CA7)</f>
        <v>-</v>
      </c>
      <c r="CB6" s="22" t="str">
        <f t="shared" ref="CB6:CJ6" si="9">IF(CB7="",NA(),CB7)</f>
        <v>-</v>
      </c>
      <c r="CC6" s="22" t="str">
        <f t="shared" si="9"/>
        <v>-</v>
      </c>
      <c r="CD6" s="22">
        <f t="shared" si="9"/>
        <v>93.43</v>
      </c>
      <c r="CE6" s="22">
        <f t="shared" si="9"/>
        <v>117.53</v>
      </c>
      <c r="CF6" s="22" t="str">
        <f t="shared" si="9"/>
        <v>-</v>
      </c>
      <c r="CG6" s="22" t="str">
        <f t="shared" si="9"/>
        <v>-</v>
      </c>
      <c r="CH6" s="22" t="str">
        <f t="shared" si="9"/>
        <v>-</v>
      </c>
      <c r="CI6" s="22">
        <f t="shared" si="9"/>
        <v>491.45</v>
      </c>
      <c r="CJ6" s="22">
        <f t="shared" si="9"/>
        <v>448.81</v>
      </c>
      <c r="CK6" s="21" t="str">
        <f>IF(CK7="","",IF(CK7="-","【-】","【"&amp;SUBSTITUTE(TEXT(CK7,"#,##0.00"),"-","△")&amp;"】"))</f>
        <v>【285.48】</v>
      </c>
      <c r="CL6" s="22" t="str">
        <f>IF(CL7="",NA(),CL7)</f>
        <v>-</v>
      </c>
      <c r="CM6" s="22" t="str">
        <f t="shared" ref="CM6:CU6" si="10">IF(CM7="",NA(),CM7)</f>
        <v>-</v>
      </c>
      <c r="CN6" s="22" t="str">
        <f t="shared" si="10"/>
        <v>-</v>
      </c>
      <c r="CO6" s="22">
        <f t="shared" si="10"/>
        <v>28.21</v>
      </c>
      <c r="CP6" s="22">
        <f t="shared" si="10"/>
        <v>24.13</v>
      </c>
      <c r="CQ6" s="22" t="str">
        <f t="shared" si="10"/>
        <v>-</v>
      </c>
      <c r="CR6" s="22" t="str">
        <f t="shared" si="10"/>
        <v>-</v>
      </c>
      <c r="CS6" s="22" t="str">
        <f t="shared" si="10"/>
        <v>-</v>
      </c>
      <c r="CT6" s="22">
        <f t="shared" si="10"/>
        <v>50.95</v>
      </c>
      <c r="CU6" s="22">
        <f t="shared" si="10"/>
        <v>52.39</v>
      </c>
      <c r="CV6" s="21" t="str">
        <f>IF(CV7="","",IF(CV7="-","【-】","【"&amp;SUBSTITUTE(TEXT(CV7,"#,##0.00"),"-","△")&amp;"】"))</f>
        <v>【53.73】</v>
      </c>
      <c r="CW6" s="22" t="str">
        <f>IF(CW7="",NA(),CW7)</f>
        <v>-</v>
      </c>
      <c r="CX6" s="22" t="str">
        <f t="shared" ref="CX6:DF6" si="11">IF(CX7="",NA(),CX7)</f>
        <v>-</v>
      </c>
      <c r="CY6" s="22" t="str">
        <f t="shared" si="11"/>
        <v>-</v>
      </c>
      <c r="CZ6" s="22">
        <f t="shared" si="11"/>
        <v>91.24</v>
      </c>
      <c r="DA6" s="22">
        <f t="shared" si="11"/>
        <v>92.51</v>
      </c>
      <c r="DB6" s="22" t="str">
        <f t="shared" si="11"/>
        <v>-</v>
      </c>
      <c r="DC6" s="22" t="str">
        <f t="shared" si="11"/>
        <v>-</v>
      </c>
      <c r="DD6" s="22" t="str">
        <f t="shared" si="11"/>
        <v>-</v>
      </c>
      <c r="DE6" s="22">
        <f t="shared" si="11"/>
        <v>61</v>
      </c>
      <c r="DF6" s="22">
        <f t="shared" si="11"/>
        <v>63.38</v>
      </c>
      <c r="DG6" s="21" t="str">
        <f>IF(DG7="","",IF(DG7="-","【-】","【"&amp;SUBSTITUTE(TEXT(DG7,"#,##0.00"),"-","△")&amp;"】"))</f>
        <v>【71.52】</v>
      </c>
      <c r="DH6" s="22" t="str">
        <f>IF(DH7="",NA(),DH7)</f>
        <v>-</v>
      </c>
      <c r="DI6" s="22" t="str">
        <f t="shared" ref="DI6:DQ6" si="12">IF(DI7="",NA(),DI7)</f>
        <v>-</v>
      </c>
      <c r="DJ6" s="22" t="str">
        <f t="shared" si="12"/>
        <v>-</v>
      </c>
      <c r="DK6" s="22">
        <f t="shared" si="12"/>
        <v>4.78</v>
      </c>
      <c r="DL6" s="22">
        <f t="shared" si="12"/>
        <v>9.92</v>
      </c>
      <c r="DM6" s="22" t="str">
        <f t="shared" si="12"/>
        <v>-</v>
      </c>
      <c r="DN6" s="22" t="str">
        <f t="shared" si="12"/>
        <v>-</v>
      </c>
      <c r="DO6" s="22" t="str">
        <f t="shared" si="12"/>
        <v>-</v>
      </c>
      <c r="DP6" s="22">
        <f t="shared" si="12"/>
        <v>30.82</v>
      </c>
      <c r="DQ6" s="22">
        <f t="shared" si="12"/>
        <v>24.27</v>
      </c>
      <c r="DR6" s="21" t="str">
        <f>IF(DR7="","",IF(DR7="-","【-】","【"&amp;SUBSTITUTE(TEXT(DR7,"#,##0.00"),"-","△")&amp;"】"))</f>
        <v>【38.43】</v>
      </c>
      <c r="DS6" s="22" t="str">
        <f>IF(DS7="",NA(),DS7)</f>
        <v>-</v>
      </c>
      <c r="DT6" s="22" t="str">
        <f t="shared" ref="DT6:EB6" si="13">IF(DT7="",NA(),DT7)</f>
        <v>-</v>
      </c>
      <c r="DU6" s="22" t="str">
        <f t="shared" si="13"/>
        <v>-</v>
      </c>
      <c r="DV6" s="22">
        <f t="shared" si="13"/>
        <v>24.09</v>
      </c>
      <c r="DW6" s="22">
        <f t="shared" si="13"/>
        <v>39.47</v>
      </c>
      <c r="DX6" s="22" t="str">
        <f t="shared" si="13"/>
        <v>-</v>
      </c>
      <c r="DY6" s="22" t="str">
        <f t="shared" si="13"/>
        <v>-</v>
      </c>
      <c r="DZ6" s="22" t="str">
        <f t="shared" si="13"/>
        <v>-</v>
      </c>
      <c r="EA6" s="22">
        <f t="shared" si="13"/>
        <v>14.28</v>
      </c>
      <c r="EB6" s="22">
        <f t="shared" si="13"/>
        <v>12.77</v>
      </c>
      <c r="EC6" s="21" t="str">
        <f>IF(EC7="","",IF(EC7="-","【-】","【"&amp;SUBSTITUTE(TEXT(EC7,"#,##0.00"),"-","△")&amp;"】"))</f>
        <v>【19.16】</v>
      </c>
      <c r="ED6" s="22" t="str">
        <f>IF(ED7="",NA(),ED7)</f>
        <v>-</v>
      </c>
      <c r="EE6" s="22" t="str">
        <f t="shared" ref="EE6:EM6" si="14">IF(EE7="",NA(),EE7)</f>
        <v>-</v>
      </c>
      <c r="EF6" s="22" t="str">
        <f t="shared" si="14"/>
        <v>-</v>
      </c>
      <c r="EG6" s="21">
        <f t="shared" si="14"/>
        <v>0</v>
      </c>
      <c r="EH6" s="21">
        <f t="shared" si="14"/>
        <v>0</v>
      </c>
      <c r="EI6" s="22" t="str">
        <f t="shared" si="14"/>
        <v>-</v>
      </c>
      <c r="EJ6" s="22" t="str">
        <f t="shared" si="14"/>
        <v>-</v>
      </c>
      <c r="EK6" s="22" t="str">
        <f t="shared" si="14"/>
        <v>-</v>
      </c>
      <c r="EL6" s="22">
        <f t="shared" si="14"/>
        <v>0.23</v>
      </c>
      <c r="EM6" s="22">
        <f t="shared" si="14"/>
        <v>0.88</v>
      </c>
      <c r="EN6" s="21" t="str">
        <f>IF(EN7="","",IF(EN7="-","【-】","【"&amp;SUBSTITUTE(TEXT(EN7,"#,##0.00"),"-","△")&amp;"】"))</f>
        <v>【0.49】</v>
      </c>
    </row>
    <row r="7" spans="1:144" s="23" customFormat="1" x14ac:dyDescent="0.25">
      <c r="A7" s="15"/>
      <c r="B7" s="24">
        <v>2023</v>
      </c>
      <c r="C7" s="24">
        <v>173614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99.86</v>
      </c>
      <c r="P7" s="25">
        <v>0.42</v>
      </c>
      <c r="Q7" s="25">
        <v>2200</v>
      </c>
      <c r="R7" s="25">
        <v>37457</v>
      </c>
      <c r="S7" s="25">
        <v>110.59</v>
      </c>
      <c r="T7" s="25">
        <v>338.7</v>
      </c>
      <c r="U7" s="25">
        <v>156</v>
      </c>
      <c r="V7" s="25">
        <v>4.92</v>
      </c>
      <c r="W7" s="25">
        <v>31.71</v>
      </c>
      <c r="X7" s="25" t="s">
        <v>99</v>
      </c>
      <c r="Y7" s="25" t="s">
        <v>99</v>
      </c>
      <c r="Z7" s="25" t="s">
        <v>99</v>
      </c>
      <c r="AA7" s="25">
        <v>112.72</v>
      </c>
      <c r="AB7" s="25">
        <v>102.85</v>
      </c>
      <c r="AC7" s="25" t="s">
        <v>99</v>
      </c>
      <c r="AD7" s="25" t="s">
        <v>99</v>
      </c>
      <c r="AE7" s="25" t="s">
        <v>99</v>
      </c>
      <c r="AF7" s="25">
        <v>101.23</v>
      </c>
      <c r="AG7" s="25">
        <v>103.12</v>
      </c>
      <c r="AH7" s="25">
        <v>103.05</v>
      </c>
      <c r="AI7" s="25" t="s">
        <v>99</v>
      </c>
      <c r="AJ7" s="25" t="s">
        <v>99</v>
      </c>
      <c r="AK7" s="25" t="s">
        <v>99</v>
      </c>
      <c r="AL7" s="25">
        <v>0</v>
      </c>
      <c r="AM7" s="25">
        <v>0</v>
      </c>
      <c r="AN7" s="25" t="s">
        <v>99</v>
      </c>
      <c r="AO7" s="25" t="s">
        <v>99</v>
      </c>
      <c r="AP7" s="25" t="s">
        <v>99</v>
      </c>
      <c r="AQ7" s="25">
        <v>155.18</v>
      </c>
      <c r="AR7" s="25">
        <v>101.46</v>
      </c>
      <c r="AS7" s="25">
        <v>30.22</v>
      </c>
      <c r="AT7" s="25" t="s">
        <v>99</v>
      </c>
      <c r="AU7" s="25" t="s">
        <v>99</v>
      </c>
      <c r="AV7" s="25" t="s">
        <v>99</v>
      </c>
      <c r="AW7" s="25">
        <v>40983.58</v>
      </c>
      <c r="AX7" s="25">
        <v>21604.55</v>
      </c>
      <c r="AY7" s="25" t="s">
        <v>99</v>
      </c>
      <c r="AZ7" s="25" t="s">
        <v>99</v>
      </c>
      <c r="BA7" s="25" t="s">
        <v>99</v>
      </c>
      <c r="BB7" s="25">
        <v>118.28</v>
      </c>
      <c r="BC7" s="25">
        <v>112.37</v>
      </c>
      <c r="BD7" s="25">
        <v>179.3</v>
      </c>
      <c r="BE7" s="25" t="s">
        <v>99</v>
      </c>
      <c r="BF7" s="25" t="s">
        <v>99</v>
      </c>
      <c r="BG7" s="25" t="s">
        <v>99</v>
      </c>
      <c r="BH7" s="25">
        <v>0</v>
      </c>
      <c r="BI7" s="25">
        <v>0</v>
      </c>
      <c r="BJ7" s="25" t="s">
        <v>99</v>
      </c>
      <c r="BK7" s="25" t="s">
        <v>99</v>
      </c>
      <c r="BL7" s="25" t="s">
        <v>99</v>
      </c>
      <c r="BM7" s="25">
        <v>1456.79</v>
      </c>
      <c r="BN7" s="25">
        <v>1364.2</v>
      </c>
      <c r="BO7" s="25">
        <v>1042.45</v>
      </c>
      <c r="BP7" s="25" t="s">
        <v>99</v>
      </c>
      <c r="BQ7" s="25" t="s">
        <v>99</v>
      </c>
      <c r="BR7" s="25" t="s">
        <v>99</v>
      </c>
      <c r="BS7" s="25">
        <v>111.21</v>
      </c>
      <c r="BT7" s="25">
        <v>86.97</v>
      </c>
      <c r="BU7" s="25" t="s">
        <v>99</v>
      </c>
      <c r="BV7" s="25" t="s">
        <v>99</v>
      </c>
      <c r="BW7" s="25" t="s">
        <v>99</v>
      </c>
      <c r="BX7" s="25">
        <v>35.33</v>
      </c>
      <c r="BY7" s="25">
        <v>38.58</v>
      </c>
      <c r="BZ7" s="25">
        <v>57.74</v>
      </c>
      <c r="CA7" s="25" t="s">
        <v>99</v>
      </c>
      <c r="CB7" s="25" t="s">
        <v>99</v>
      </c>
      <c r="CC7" s="25" t="s">
        <v>99</v>
      </c>
      <c r="CD7" s="25">
        <v>93.43</v>
      </c>
      <c r="CE7" s="25">
        <v>117.53</v>
      </c>
      <c r="CF7" s="25" t="s">
        <v>99</v>
      </c>
      <c r="CG7" s="25" t="s">
        <v>99</v>
      </c>
      <c r="CH7" s="25" t="s">
        <v>99</v>
      </c>
      <c r="CI7" s="25">
        <v>491.45</v>
      </c>
      <c r="CJ7" s="25">
        <v>448.81</v>
      </c>
      <c r="CK7" s="25">
        <v>285.48</v>
      </c>
      <c r="CL7" s="25" t="s">
        <v>99</v>
      </c>
      <c r="CM7" s="25" t="s">
        <v>99</v>
      </c>
      <c r="CN7" s="25" t="s">
        <v>99</v>
      </c>
      <c r="CO7" s="25">
        <v>28.21</v>
      </c>
      <c r="CP7" s="25">
        <v>24.13</v>
      </c>
      <c r="CQ7" s="25" t="s">
        <v>99</v>
      </c>
      <c r="CR7" s="25" t="s">
        <v>99</v>
      </c>
      <c r="CS7" s="25" t="s">
        <v>99</v>
      </c>
      <c r="CT7" s="25">
        <v>50.95</v>
      </c>
      <c r="CU7" s="25">
        <v>52.39</v>
      </c>
      <c r="CV7" s="25">
        <v>53.73</v>
      </c>
      <c r="CW7" s="25" t="s">
        <v>99</v>
      </c>
      <c r="CX7" s="25" t="s">
        <v>99</v>
      </c>
      <c r="CY7" s="25" t="s">
        <v>99</v>
      </c>
      <c r="CZ7" s="25">
        <v>91.24</v>
      </c>
      <c r="DA7" s="25">
        <v>92.51</v>
      </c>
      <c r="DB7" s="25" t="s">
        <v>99</v>
      </c>
      <c r="DC7" s="25" t="s">
        <v>99</v>
      </c>
      <c r="DD7" s="25" t="s">
        <v>99</v>
      </c>
      <c r="DE7" s="25">
        <v>61</v>
      </c>
      <c r="DF7" s="25">
        <v>63.38</v>
      </c>
      <c r="DG7" s="25">
        <v>71.52</v>
      </c>
      <c r="DH7" s="25" t="s">
        <v>99</v>
      </c>
      <c r="DI7" s="25" t="s">
        <v>99</v>
      </c>
      <c r="DJ7" s="25" t="s">
        <v>99</v>
      </c>
      <c r="DK7" s="25">
        <v>4.78</v>
      </c>
      <c r="DL7" s="25">
        <v>9.92</v>
      </c>
      <c r="DM7" s="25" t="s">
        <v>99</v>
      </c>
      <c r="DN7" s="25" t="s">
        <v>99</v>
      </c>
      <c r="DO7" s="25" t="s">
        <v>99</v>
      </c>
      <c r="DP7" s="25">
        <v>30.82</v>
      </c>
      <c r="DQ7" s="25">
        <v>24.27</v>
      </c>
      <c r="DR7" s="25">
        <v>38.43</v>
      </c>
      <c r="DS7" s="25" t="s">
        <v>99</v>
      </c>
      <c r="DT7" s="25" t="s">
        <v>99</v>
      </c>
      <c r="DU7" s="25" t="s">
        <v>99</v>
      </c>
      <c r="DV7" s="25">
        <v>24.09</v>
      </c>
      <c r="DW7" s="25">
        <v>39.47</v>
      </c>
      <c r="DX7" s="25" t="s">
        <v>99</v>
      </c>
      <c r="DY7" s="25" t="s">
        <v>99</v>
      </c>
      <c r="DZ7" s="25" t="s">
        <v>99</v>
      </c>
      <c r="EA7" s="25">
        <v>14.28</v>
      </c>
      <c r="EB7" s="25">
        <v>12.77</v>
      </c>
      <c r="EC7" s="25">
        <v>19.16</v>
      </c>
      <c r="ED7" s="25" t="s">
        <v>99</v>
      </c>
      <c r="EE7" s="25" t="s">
        <v>99</v>
      </c>
      <c r="EF7" s="25" t="s">
        <v>99</v>
      </c>
      <c r="EG7" s="25">
        <v>0</v>
      </c>
      <c r="EH7" s="25">
        <v>0</v>
      </c>
      <c r="EI7" s="25" t="s">
        <v>99</v>
      </c>
      <c r="EJ7" s="25" t="s">
        <v>99</v>
      </c>
      <c r="EK7" s="25" t="s">
        <v>99</v>
      </c>
      <c r="EL7" s="25">
        <v>0.23</v>
      </c>
      <c r="EM7" s="25">
        <v>0.88</v>
      </c>
      <c r="EN7" s="25">
        <v>0.49</v>
      </c>
    </row>
    <row r="8" spans="1:144" x14ac:dyDescent="0.2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2025-01-24T06:48:25Z</dcterms:created>
  <dcterms:modified xsi:type="dcterms:W3CDTF">2025-01-31T01:22:00Z</dcterms:modified>
  <cp:category/>
</cp:coreProperties>
</file>