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地域整備課\05.企業経理係\R6\②照会・回答\20250124【依頼：1／31(金)〆切】公営企業に係る経営比較分析表（令和５年度決算）の分析等について\調査表（R7.1.28更新）　\水道\"/>
    </mc:Choice>
  </mc:AlternateContent>
  <xr:revisionPtr revIDLastSave="0" documentId="13_ncr:1_{27F12278-C1B6-4949-8F41-CFDF3F89794B}" xr6:coauthVersionLast="47" xr6:coauthVersionMax="47" xr10:uidLastSave="{00000000-0000-0000-0000-000000000000}"/>
  <workbookProtection workbookAlgorithmName="SHA-512" workbookHashValue="etQmRxBkoo0mr81E4hOFLqaiIwpyk9DOD6Fszi39Z/jRgG+MDVqDWuvE4ySu3jaSYb3IWpq5hpj5qm6Fo5tDBA==" workbookSaltValue="mKBSw4lmLFpJE9meKebm5A==" workbookSpinCount="100000" lockStructure="1"/>
  <bookViews>
    <workbookView xWindow="150" yWindow="60" windowWidth="28560" windowHeight="155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E85" i="4"/>
  <c r="BB10" i="4"/>
  <c r="AT10" i="4"/>
  <c r="AL10" i="4"/>
  <c r="I10" i="4"/>
  <c r="B10" i="4"/>
  <c r="BB8" i="4"/>
  <c r="W8" i="4"/>
  <c r="P8" i="4"/>
  <c r="I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<sst xmlns="http://schemas.openxmlformats.org/spreadsheetml/2006/main" count="228" uniqueCount="115">
  <si>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</si>
  <si>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</si>
  <si>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</si>
  <si>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</si>
  <si>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</si>
  <si>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</si>
  <si>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</si>
  <si>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</si>
  <si>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</si>
  <si>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</si>
  <si>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</si>
  <si>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</si>
  <si>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</si>
  <si>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</si>
  <si>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</si>
  <si>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</si>
  <si>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</si>
  <si>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</si>
  <si>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</si>
  <si>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</si>
  <si>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</si>
  <si>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</si>
  <si>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</si>
  <si>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</si>
  <si>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</si>
  <si>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</si>
  <si>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</si>
  <si>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</si>
  <si>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</si>
  <si>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</si>
  <si>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</si>
  <si>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</si>
  <si>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</si>
  <si>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</si>
  <si>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</si>
  <si>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</si>
  <si>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</si>
  <si>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</si>
  <si>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</si>
  <si>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</si>
  <si>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</si>
  <si>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</si>
  <si>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</si>
  <si>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</si>
  <si>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</si>
  <si>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</si>
  <si>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</si>
  <si>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</si>
  <si>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</si>
  <si>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</si>
  <si>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</si>
  <si>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</si>
  <si>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</si>
  <si>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</si>
  <si>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</si>
  <si>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</si>
  <si>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</si>
  <si>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</si>
  <si>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</si>
  <si>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</si>
  <si>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</si>
  <si>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</si>
  <si>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</si>
  <si>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</si>
  <si>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</si>
  <si>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</si>
  <si>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</si>
  <si>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</si>
  <si>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</si>
  <si>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</si>
  <si>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</si>
  <si>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</si>
  <si>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</si>
  <si>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</si>
  <si>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</si>
  <si>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</si>
  <si>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</si>
  <si>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</si>
  <si>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</si>
  <si>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</si>
  <si>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</si>
  <si>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</si>
  <si>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</si>
  <si>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</si>
  <si>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</si>
  <si>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</si>
  <si>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</si>
  <si>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</si>
  <si>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</si>
  <si>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</si>
  <si>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</si>
  <si>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</si>
  <si>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</si>
  <si>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</si>
  <si>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</si>
  <si>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</si>
  <si>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</si>
  <si>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</si>
  <si>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</si>
  <si>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</si>
  <si>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</si>
  <si>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</si>
  <si>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</si>
  <si>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</si>
  <si>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</si>
  <si>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</si>
  <si>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</si>
  <si>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</si>
  <si>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</si>
  <si>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</si>
  <si>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</si>
  <si>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</si>
  <si>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②類似団体及び全国平均よりも低い水準にあるが、有形固定資産減価償却率は年々上昇しており、耐用年数を迎える施設が加速的に増加していくことが予想される。このことから、平準化を図り計画的に管路等の更新を進めるとともに、経営のバランスを取りながら長寿命化に取り組んでいく必要がある。
③類似団体及び全国平均を下回っているものの、今後、被災した下水道管の復旧に伴う水道管の支障移転が予定されているため、管路更新率は上昇する見込みである。</t>
    <phoneticPr fontId="4"/>
  </si>
  <si>
    <t>①②収支は黒字で、累積欠損金も発生していないことから健全経営であると言える。しかし、人口減少に伴い、特に家庭用の超過料金収益が減少していることから、より一層の経費節減に努めるなど、更なる経営改善に取り組む必要がある。
③100％を上回っており、短期的支払能力は確保されているといえる。
④類似団体と比較すると上回っているものの、基幹施設更新事業の完了に伴い減少傾向であった。しかし、令和6年能登半島地震により生じた水道管支障移転工事等、今後は借入が増加することが見込まれるため、長期的な視野に立った適切な施設更新を行っていく必要がある。
⑤令和6年能登半島地震を受け、料金の一部減免を行ったため、令和5年度は100％を下回ったが、基本的には給水にかかる費用を料金収益で賄えている。
⑥平均を上回り増加傾向であり、令和5年度は地震による漏水のため有収水量が減少し、更に増加した。漏水調査や漏水修繕により有収率の向上を図るとともに、人口減少に伴う今後の給水収益の減少を鑑み、更なるコスト削減に取り組んでいく。
⑦類似団体及び全国平均ともに下回っているため、今後の水需要の動向を慎重に見極め、施設更新時に施設規模の見直しを検討する必要がある。
⑧類似団体及び全国平均を上回ってはいるが、令和5年度は地震により漏水が多発したため、大幅に減少した。</t>
    <phoneticPr fontId="4"/>
  </si>
  <si>
    <t>　経営は概ね安定していたが、令和6年能登半島地震の影響を受け経営状況は急速に悪化しつつある。今後は、人口減少による料金収入の減少のため収益の悪化が避けられず、地震による費用の増加も予想されるため、ますます厳しい財政状況になることが見込まれる。一方で老朽施設・設備の更新は行わなければならない。
　このため、料金の適正化に向けた検討に着手する必要が今後生じると思われる。また、中長期的な計画に基づき施設更新を進めていくため、経営戦略の改定を行う。
　施設の維持管理等については、アセットマネジメントを策定し、費用と経営状況の正確な把握、健全・効率的な経営の維持に努める。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</si>
</sst>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0.09</c:v>
                </c:pt>
                <c:pt idx="1">
                  <c:v>0.21</c:v>
                </c:pt>
                <c:pt idx="2">
                  <c:v>0.3</c:v>
                </c:pt>
                <c:pt idx="3">
                  <c:v>0.38</c:v>
                </c:pt>
                <c:pt idx="4">
                  <c:v>0.1</c:v>
                </c:pt>
              </c:numCache>
            </c:numRef>
          </c:val>
          <c:extLst>
            <c:ext xmlns:c16="http://schemas.microsoft.com/office/drawing/2014/chart" uri="{C3380CC4-5D6E-409C-BE32-E72D297353CC}">
              <c16:uniqueId val="{00000000-6934-41E7-BDD0-75ED8F9540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934-41E7-BDD0-75ED8F9540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48.84</c:v>
                </c:pt>
                <c:pt idx="1">
                  <c:v>54.16</c:v>
                </c:pt>
                <c:pt idx="2">
                  <c:v>54.2</c:v>
                </c:pt>
                <c:pt idx="3">
                  <c:v>54.27</c:v>
                </c:pt>
                <c:pt idx="4">
                  <c:v>53.04</c:v>
                </c:pt>
              </c:numCache>
            </c:numRef>
          </c:val>
          <c:extLst>
            <c:ext xmlns:c16="http://schemas.microsoft.com/office/drawing/2014/chart" uri="{C3380CC4-5D6E-409C-BE32-E72D297353CC}">
              <c16:uniqueId val="{00000000-925D-405C-8B8B-928DD1AF3E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25D-405C-8B8B-928DD1AF3E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94.28</c:v>
                </c:pt>
                <c:pt idx="1">
                  <c:v>94.27</c:v>
                </c:pt>
                <c:pt idx="2">
                  <c:v>94.28</c:v>
                </c:pt>
                <c:pt idx="3">
                  <c:v>94.26</c:v>
                </c:pt>
                <c:pt idx="4">
                  <c:v>91.57</c:v>
                </c:pt>
              </c:numCache>
            </c:numRef>
          </c:val>
          <c:extLst>
            <c:ext xmlns:c16="http://schemas.microsoft.com/office/drawing/2014/chart" uri="{C3380CC4-5D6E-409C-BE32-E72D297353CC}">
              <c16:uniqueId val="{00000000-5A45-45F7-822F-E338BDCEA0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A45-45F7-822F-E338BDCEA0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112.93</c:v>
                </c:pt>
                <c:pt idx="1">
                  <c:v>109.31</c:v>
                </c:pt>
                <c:pt idx="2">
                  <c:v>109.03</c:v>
                </c:pt>
                <c:pt idx="3">
                  <c:v>112.76</c:v>
                </c:pt>
                <c:pt idx="4">
                  <c:v>106.29</c:v>
                </c:pt>
              </c:numCache>
            </c:numRef>
          </c:val>
          <c:extLst>
            <c:ext xmlns:c16="http://schemas.microsoft.com/office/drawing/2014/chart" uri="{C3380CC4-5D6E-409C-BE32-E72D297353CC}">
              <c16:uniqueId val="{00000000-FB54-457B-9055-E9F806C1B8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B54-457B-9055-E9F806C1B8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44.67</c:v>
                </c:pt>
                <c:pt idx="1">
                  <c:v>46.63</c:v>
                </c:pt>
                <c:pt idx="2">
                  <c:v>48.41</c:v>
                </c:pt>
                <c:pt idx="3">
                  <c:v>49.09</c:v>
                </c:pt>
                <c:pt idx="4">
                  <c:v>50.55</c:v>
                </c:pt>
              </c:numCache>
            </c:numRef>
          </c:val>
          <c:extLst>
            <c:ext xmlns:c16="http://schemas.microsoft.com/office/drawing/2014/chart" uri="{C3380CC4-5D6E-409C-BE32-E72D297353CC}">
              <c16:uniqueId val="{00000000-526C-40F2-B0FB-2DA77C2026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26C-40F2-B0FB-2DA77C2026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8.86</c:v>
                </c:pt>
                <c:pt idx="1">
                  <c:v>9.7200000000000006</c:v>
                </c:pt>
                <c:pt idx="2">
                  <c:v>9.2799999999999994</c:v>
                </c:pt>
                <c:pt idx="3">
                  <c:v>8.69</c:v>
                </c:pt>
                <c:pt idx="4">
                  <c:v>8.93</c:v>
                </c:pt>
              </c:numCache>
            </c:numRef>
          </c:val>
          <c:extLst>
            <c:ext xmlns:c16="http://schemas.microsoft.com/office/drawing/2014/chart" uri="{C3380CC4-5D6E-409C-BE32-E72D297353CC}">
              <c16:uniqueId val="{00000000-2CC6-4C39-8244-70FDE5E597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CC6-4C39-8244-70FDE5E597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95-47DD-8485-2BE5562622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D95-47DD-8485-2BE5562622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477.62</c:v>
                </c:pt>
                <c:pt idx="1">
                  <c:v>480.27</c:v>
                </c:pt>
                <c:pt idx="2">
                  <c:v>453.54</c:v>
                </c:pt>
                <c:pt idx="3">
                  <c:v>303.69</c:v>
                </c:pt>
                <c:pt idx="4">
                  <c:v>409.23</c:v>
                </c:pt>
              </c:numCache>
            </c:numRef>
          </c:val>
          <c:extLst>
            <c:ext xmlns:c16="http://schemas.microsoft.com/office/drawing/2014/chart" uri="{C3380CC4-5D6E-409C-BE32-E72D297353CC}">
              <c16:uniqueId val="{00000000-5DD1-47A0-A6ED-B48446F29B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DD1-47A0-A6ED-B48446F29B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463.3</c:v>
                </c:pt>
                <c:pt idx="1">
                  <c:v>509.99</c:v>
                </c:pt>
                <c:pt idx="2">
                  <c:v>413.26</c:v>
                </c:pt>
                <c:pt idx="3">
                  <c:v>390.17</c:v>
                </c:pt>
                <c:pt idx="4">
                  <c:v>422.84</c:v>
                </c:pt>
              </c:numCache>
            </c:numRef>
          </c:val>
          <c:extLst>
            <c:ext xmlns:c16="http://schemas.microsoft.com/office/drawing/2014/chart" uri="{C3380CC4-5D6E-409C-BE32-E72D297353CC}">
              <c16:uniqueId val="{00000000-8CE4-4FB4-91E7-374C5515BA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CE4-4FB4-91E7-374C5515BA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111.64</c:v>
                </c:pt>
                <c:pt idx="1">
                  <c:v>92.33</c:v>
                </c:pt>
                <c:pt idx="2">
                  <c:v>107.39</c:v>
                </c:pt>
                <c:pt idx="3">
                  <c:v>110.68</c:v>
                </c:pt>
                <c:pt idx="4">
                  <c:v>92.8</c:v>
                </c:pt>
              </c:numCache>
            </c:numRef>
          </c:val>
          <c:extLst>
            <c:ext xmlns:c16="http://schemas.microsoft.com/office/drawing/2014/chart" uri="{C3380CC4-5D6E-409C-BE32-E72D297353CC}">
              <c16:uniqueId val="{00000000-26AA-4503-AEEC-338A503FFE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6AA-4503-AEEC-338A503FFE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188.48</c:v>
                </c:pt>
                <c:pt idx="1">
                  <c:v>195.11</c:v>
                </c:pt>
                <c:pt idx="2">
                  <c:v>197.01</c:v>
                </c:pt>
                <c:pt idx="3">
                  <c:v>191.57</c:v>
                </c:pt>
                <c:pt idx="4">
                  <c:v>213.36</c:v>
                </c:pt>
              </c:numCache>
            </c:numRef>
          </c:val>
          <c:extLst>
            <c:ext xmlns:c16="http://schemas.microsoft.com/office/drawing/2014/chart" uri="{C3380CC4-5D6E-409C-BE32-E72D297353CC}">
              <c16:uniqueId val="{00000000-D030-4F8B-864E-3A52EBD66B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030-4F8B-864E-3A52EBD66B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石川県　羽咋市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19863</v>
      </c>
      <c r="AM8" s="58"/>
      <c r="AN8" s="58"/>
      <c r="AO8" s="58"/>
      <c r="AP8" s="58"/>
      <c r="AQ8" s="58"/>
      <c r="AR8" s="58"/>
      <c r="AS8" s="58"/>
      <c r="AT8" s="55">
        <f>データ!$S$6</f>
        <v>81.849999999999994</v>
      </c>
      <c r="AU8" s="56"/>
      <c r="AV8" s="56"/>
      <c r="AW8" s="56"/>
      <c r="AX8" s="56"/>
      <c r="AY8" s="56"/>
      <c r="AZ8" s="56"/>
      <c r="BA8" s="56"/>
      <c r="BB8" s="45">
        <f>データ!$T$6</f>
        <v>242.68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69.31</v>
      </c>
      <c r="J10" s="56"/>
      <c r="K10" s="56"/>
      <c r="L10" s="56"/>
      <c r="M10" s="56"/>
      <c r="N10" s="56"/>
      <c r="O10" s="57"/>
      <c r="P10" s="45">
        <f>データ!$P$6</f>
        <v>96.89</v>
      </c>
      <c r="Q10" s="45"/>
      <c r="R10" s="45"/>
      <c r="S10" s="45"/>
      <c r="T10" s="45"/>
      <c r="U10" s="45"/>
      <c r="V10" s="45"/>
      <c r="W10" s="58">
        <f>データ!$Q$6</f>
        <v>3905</v>
      </c>
      <c r="X10" s="58"/>
      <c r="Y10" s="58"/>
      <c r="Z10" s="58"/>
      <c r="AA10" s="58"/>
      <c r="AB10" s="58"/>
      <c r="AC10" s="58"/>
      <c r="AD10" s="2"/>
      <c r="AE10" s="2"/>
      <c r="AF10" s="2"/>
      <c r="AG10" s="2"/>
      <c r="AH10" s="2"/>
      <c r="AI10" s="2"/>
      <c r="AJ10" s="2"/>
      <c r="AK10" s="2"/>
      <c r="AL10" s="58">
        <f>データ!$U$6</f>
        <v>19100</v>
      </c>
      <c r="AM10" s="58"/>
      <c r="AN10" s="58"/>
      <c r="AO10" s="58"/>
      <c r="AP10" s="58"/>
      <c r="AQ10" s="58"/>
      <c r="AR10" s="58"/>
      <c r="AS10" s="58"/>
      <c r="AT10" s="55">
        <f>データ!$V$6</f>
        <v>81.849999999999994</v>
      </c>
      <c r="AU10" s="56"/>
      <c r="AV10" s="56"/>
      <c r="AW10" s="56"/>
      <c r="AX10" s="56"/>
      <c r="AY10" s="56"/>
      <c r="AZ10" s="56"/>
      <c r="BA10" s="56"/>
      <c r="BB10" s="45">
        <f>データ!$W$6</f>
        <v>233.35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C0gnEUuFQiqdGwEAFyPxykARofb/ZTd62CLltAwdr0gUYEf+DHU5gHayOI3CE48lEd/p+f1fsn3ka5mSfZamQ==" saltValue="2UH7O3Rfesa00n4yQux04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172073</v>
      </c>
      <c r="D6" s="20">
        <f t="shared" si="3"/>
        <v>46</v>
      </c>
      <c r="E6" s="20">
        <f t="shared" si="3"/>
        <v>1</v>
      </c>
      <c r="F6" s="20">
        <f t="shared" si="3"/>
        <v>0</v>
      </c>
      <c r="G6" s="20">
        <f t="shared" si="3"/>
        <v>1</v>
      </c>
      <c r="H6" s="20" t="str">
        <f t="shared" si="3"/>
        <v>石川県　羽咋市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69.31</v>
      </c>
      <c r="P6" s="21">
        <f t="shared" si="3"/>
        <v>96.89</v>
      </c>
      <c r="Q6" s="21">
        <f t="shared" si="3"/>
        <v>3905</v>
      </c>
      <c r="R6" s="21">
        <f t="shared" si="3"/>
        <v>19863</v>
      </c>
      <c r="S6" s="21">
        <f t="shared" si="3"/>
        <v>81.849999999999994</v>
      </c>
      <c r="T6" s="21">
        <f t="shared" si="3"/>
        <v>242.68</v>
      </c>
      <c r="U6" s="21">
        <f t="shared" si="3"/>
        <v>19100</v>
      </c>
      <c r="V6" s="21">
        <f t="shared" si="3"/>
        <v>81.849999999999994</v>
      </c>
      <c r="W6" s="21">
        <f t="shared" si="3"/>
        <v>233.35</v>
      </c>
      <c r="X6" s="22">
        <f>IF(X7="",NA(),X7)</f>
        <v>112.93</v>
      </c>
      <c r="Y6" s="22">
        <f t="shared" ref="Y6:AG6" si="4">IF(Y7="",NA(),Y7)</f>
        <v>109.31</v>
      </c>
      <c r="Z6" s="22">
        <f t="shared" si="4"/>
        <v>109.03</v>
      </c>
      <c r="AA6" s="22">
        <f t="shared" si="4"/>
        <v>112.76</v>
      </c>
      <c r="AB6" s="22">
        <f t="shared" si="4"/>
        <v>106.29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477.62</v>
      </c>
      <c r="AU6" s="22">
        <f t="shared" ref="AU6:BC6" si="6">IF(AU7="",NA(),AU7)</f>
        <v>480.27</v>
      </c>
      <c r="AV6" s="22">
        <f t="shared" si="6"/>
        <v>453.54</v>
      </c>
      <c r="AW6" s="22">
        <f t="shared" si="6"/>
        <v>303.69</v>
      </c>
      <c r="AX6" s="22">
        <f t="shared" si="6"/>
        <v>409.23</v>
      </c>
      <c r="AY6" s="22">
        <f t="shared" si="6"/>
        <v>379.08</v>
      </c>
      <c r="AZ6" s="22">
        <f t="shared" si="6"/>
        <v>367.55</v>
      </c>
      <c r="BA6" s="22">
        <f t="shared" si="6"/>
        <v>378.56</v>
      </c>
      <c r="BB6" s="22">
        <f t="shared" si="6"/>
        <v>364.46</v>
      </c>
      <c r="BC6" s="22">
        <f t="shared" si="6"/>
        <v>338.89</v>
      </c>
      <c r="BD6" s="21" t="str">
        <f>IF(BD7="","",IF(BD7="-","【-】","【"&amp;SUBSTITUTE(TEXT(BD7,"#,##0.00"),"-","△")&amp;"】"))</f>
        <v>【243.36】</v>
      </c>
      <c r="BE6" s="22">
        <f>IF(BE7="",NA(),BE7)</f>
        <v>463.3</v>
      </c>
      <c r="BF6" s="22">
        <f t="shared" ref="BF6:BN6" si="7">IF(BF7="",NA(),BF7)</f>
        <v>509.99</v>
      </c>
      <c r="BG6" s="22">
        <f t="shared" si="7"/>
        <v>413.26</v>
      </c>
      <c r="BH6" s="22">
        <f t="shared" si="7"/>
        <v>390.17</v>
      </c>
      <c r="BI6" s="22">
        <f t="shared" si="7"/>
        <v>422.84</v>
      </c>
      <c r="BJ6" s="22">
        <f t="shared" si="7"/>
        <v>398.98</v>
      </c>
      <c r="BK6" s="22">
        <f t="shared" si="7"/>
        <v>418.68</v>
      </c>
      <c r="BL6" s="22">
        <f t="shared" si="7"/>
        <v>395.68</v>
      </c>
      <c r="BM6" s="22">
        <f t="shared" si="7"/>
        <v>403.72</v>
      </c>
      <c r="BN6" s="22">
        <f t="shared" si="7"/>
        <v>400.21</v>
      </c>
      <c r="BO6" s="21" t="str">
        <f>IF(BO7="","",IF(BO7="-","【-】","【"&amp;SUBSTITUTE(TEXT(BO7,"#,##0.00"),"-","△")&amp;"】"))</f>
        <v>【265.93】</v>
      </c>
      <c r="BP6" s="22">
        <f>IF(BP7="",NA(),BP7)</f>
        <v>111.64</v>
      </c>
      <c r="BQ6" s="22">
        <f t="shared" ref="BQ6:BY6" si="8">IF(BQ7="",NA(),BQ7)</f>
        <v>92.33</v>
      </c>
      <c r="BR6" s="22">
        <f t="shared" si="8"/>
        <v>107.39</v>
      </c>
      <c r="BS6" s="22">
        <f t="shared" si="8"/>
        <v>110.68</v>
      </c>
      <c r="BT6" s="22">
        <f t="shared" si="8"/>
        <v>92.8</v>
      </c>
      <c r="BU6" s="22">
        <f t="shared" si="8"/>
        <v>98.64</v>
      </c>
      <c r="BV6" s="22">
        <f t="shared" si="8"/>
        <v>94.78</v>
      </c>
      <c r="BW6" s="22">
        <f t="shared" si="8"/>
        <v>97.59</v>
      </c>
      <c r="BX6" s="22">
        <f t="shared" si="8"/>
        <v>92.17</v>
      </c>
      <c r="BY6" s="22">
        <f t="shared" si="8"/>
        <v>92.83</v>
      </c>
      <c r="BZ6" s="21" t="str">
        <f>IF(BZ7="","",IF(BZ7="-","【-】","【"&amp;SUBSTITUTE(TEXT(BZ7,"#,##0.00"),"-","△")&amp;"】"))</f>
        <v>【97.82】</v>
      </c>
      <c r="CA6" s="22">
        <f>IF(CA7="",NA(),CA7)</f>
        <v>188.48</v>
      </c>
      <c r="CB6" s="22">
        <f t="shared" ref="CB6:CJ6" si="9">IF(CB7="",NA(),CB7)</f>
        <v>195.11</v>
      </c>
      <c r="CC6" s="22">
        <f t="shared" si="9"/>
        <v>197.01</v>
      </c>
      <c r="CD6" s="22">
        <f t="shared" si="9"/>
        <v>191.57</v>
      </c>
      <c r="CE6" s="22">
        <f t="shared" si="9"/>
        <v>213.36</v>
      </c>
      <c r="CF6" s="22">
        <f t="shared" si="9"/>
        <v>178.92</v>
      </c>
      <c r="CG6" s="22">
        <f t="shared" si="9"/>
        <v>181.3</v>
      </c>
      <c r="CH6" s="22">
        <f t="shared" si="9"/>
        <v>181.71</v>
      </c>
      <c r="CI6" s="22">
        <f t="shared" si="9"/>
        <v>188.51</v>
      </c>
      <c r="CJ6" s="22">
        <f t="shared" si="9"/>
        <v>189.43</v>
      </c>
      <c r="CK6" s="21" t="str">
        <f>IF(CK7="","",IF(CK7="-","【-】","【"&amp;SUBSTITUTE(TEXT(CK7,"#,##0.00"),"-","△")&amp;"】"))</f>
        <v>【177.56】</v>
      </c>
      <c r="CL6" s="22">
        <f>IF(CL7="",NA(),CL7)</f>
        <v>48.84</v>
      </c>
      <c r="CM6" s="22">
        <f t="shared" ref="CM6:CU6" si="10">IF(CM7="",NA(),CM7)</f>
        <v>54.16</v>
      </c>
      <c r="CN6" s="22">
        <f t="shared" si="10"/>
        <v>54.2</v>
      </c>
      <c r="CO6" s="22">
        <f t="shared" si="10"/>
        <v>54.27</v>
      </c>
      <c r="CP6" s="22">
        <f t="shared" si="10"/>
        <v>53.04</v>
      </c>
      <c r="CQ6" s="22">
        <f t="shared" si="10"/>
        <v>55.14</v>
      </c>
      <c r="CR6" s="22">
        <f t="shared" si="10"/>
        <v>55.89</v>
      </c>
      <c r="CS6" s="22">
        <f t="shared" si="10"/>
        <v>55.72</v>
      </c>
      <c r="CT6" s="22">
        <f t="shared" si="10"/>
        <v>55.31</v>
      </c>
      <c r="CU6" s="22">
        <f t="shared" si="10"/>
        <v>55.14</v>
      </c>
      <c r="CV6" s="21" t="str">
        <f>IF(CV7="","",IF(CV7="-","【-】","【"&amp;SUBSTITUTE(TEXT(CV7,"#,##0.00"),"-","△")&amp;"】"))</f>
        <v>【59.81】</v>
      </c>
      <c r="CW6" s="22">
        <f>IF(CW7="",NA(),CW7)</f>
        <v>94.28</v>
      </c>
      <c r="CX6" s="22">
        <f t="shared" ref="CX6:DF6" si="11">IF(CX7="",NA(),CX7)</f>
        <v>94.27</v>
      </c>
      <c r="CY6" s="22">
        <f t="shared" si="11"/>
        <v>94.28</v>
      </c>
      <c r="CZ6" s="22">
        <f t="shared" si="11"/>
        <v>94.26</v>
      </c>
      <c r="DA6" s="22">
        <f t="shared" si="11"/>
        <v>91.57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44.67</v>
      </c>
      <c r="DI6" s="22">
        <f t="shared" ref="DI6:DQ6" si="12">IF(DI7="",NA(),DI7)</f>
        <v>46.63</v>
      </c>
      <c r="DJ6" s="22">
        <f t="shared" si="12"/>
        <v>48.41</v>
      </c>
      <c r="DK6" s="22">
        <f t="shared" si="12"/>
        <v>49.09</v>
      </c>
      <c r="DL6" s="22">
        <f t="shared" si="12"/>
        <v>50.55</v>
      </c>
      <c r="DM6" s="22">
        <f t="shared" si="12"/>
        <v>49.92</v>
      </c>
      <c r="DN6" s="22">
        <f t="shared" si="12"/>
        <v>50.63</v>
      </c>
      <c r="DO6" s="22">
        <f t="shared" si="12"/>
        <v>51.29</v>
      </c>
      <c r="DP6" s="22">
        <f t="shared" si="12"/>
        <v>52.2</v>
      </c>
      <c r="DQ6" s="22">
        <f t="shared" si="12"/>
        <v>52.7</v>
      </c>
      <c r="DR6" s="21" t="str">
        <f>IF(DR7="","",IF(DR7="-","【-】","【"&amp;SUBSTITUTE(TEXT(DR7,"#,##0.00"),"-","△")&amp;"】"))</f>
        <v>【52.02】</v>
      </c>
      <c r="DS6" s="22">
        <f>IF(DS7="",NA(),DS7)</f>
        <v>8.86</v>
      </c>
      <c r="DT6" s="22">
        <f t="shared" ref="DT6:EB6" si="13">IF(DT7="",NA(),DT7)</f>
        <v>9.7200000000000006</v>
      </c>
      <c r="DU6" s="22">
        <f t="shared" si="13"/>
        <v>9.2799999999999994</v>
      </c>
      <c r="DV6" s="22">
        <f t="shared" si="13"/>
        <v>8.69</v>
      </c>
      <c r="DW6" s="22">
        <f t="shared" si="13"/>
        <v>8.93</v>
      </c>
      <c r="DX6" s="22">
        <f t="shared" si="13"/>
        <v>16.88</v>
      </c>
      <c r="DY6" s="22">
        <f t="shared" si="13"/>
        <v>18.28</v>
      </c>
      <c r="DZ6" s="22">
        <f t="shared" si="13"/>
        <v>19.61</v>
      </c>
      <c r="EA6" s="22">
        <f t="shared" si="13"/>
        <v>20.73</v>
      </c>
      <c r="EB6" s="22">
        <f t="shared" si="13"/>
        <v>22.86</v>
      </c>
      <c r="EC6" s="21" t="str">
        <f>IF(EC7="","",IF(EC7="-","【-】","【"&amp;SUBSTITUTE(TEXT(EC7,"#,##0.00"),"-","△")&amp;"】"))</f>
        <v>【25.37】</v>
      </c>
      <c r="ED6" s="22">
        <f>IF(ED7="",NA(),ED7)</f>
        <v>0.09</v>
      </c>
      <c r="EE6" s="22">
        <f t="shared" ref="EE6:EM6" si="14">IF(EE7="",NA(),EE7)</f>
        <v>0.21</v>
      </c>
      <c r="EF6" s="22">
        <f t="shared" si="14"/>
        <v>0.3</v>
      </c>
      <c r="EG6" s="22">
        <f t="shared" si="14"/>
        <v>0.38</v>
      </c>
      <c r="EH6" s="22">
        <f t="shared" si="14"/>
        <v>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172073</v>
      </c>
      <c r="D7" s="24">
        <v>46</v>
      </c>
      <c r="E7" s="24">
        <v>1</v>
      </c>
      <c r="F7" s="24">
        <v>0</v>
      </c>
      <c r="G7" s="24">
        <v>1</v>
      </c>
      <c r="H7" s="24" t="s">
        <v>93</v>
      </c>
      <c r="I7" s="24" t="s">
        <v>94</v>
      </c>
      <c r="J7" s="24" t="s">
        <v>95</v>
      </c>
      <c r="K7" s="24" t="s">
        <v>96</v>
      </c>
      <c r="L7" s="24" t="s">
        <v>97</v>
      </c>
      <c r="M7" s="24" t="s">
        <v>98</v>
      </c>
      <c r="N7" s="25" t="s">
        <v>99</v>
      </c>
      <c r="O7" s="25">
        <v>69.31</v>
      </c>
      <c r="P7" s="25">
        <v>96.89</v>
      </c>
      <c r="Q7" s="25">
        <v>3905</v>
      </c>
      <c r="R7" s="25">
        <v>19863</v>
      </c>
      <c r="S7" s="25">
        <v>81.849999999999994</v>
      </c>
      <c r="T7" s="25">
        <v>242.68</v>
      </c>
      <c r="U7" s="25">
        <v>19100</v>
      </c>
      <c r="V7" s="25">
        <v>81.849999999999994</v>
      </c>
      <c r="W7" s="25">
        <v>233.35</v>
      </c>
      <c r="X7" s="25">
        <v>112.93</v>
      </c>
      <c r="Y7" s="25">
        <v>109.31</v>
      </c>
      <c r="Z7" s="25">
        <v>109.03</v>
      </c>
      <c r="AA7" s="25">
        <v>112.76</v>
      </c>
      <c r="AB7" s="25">
        <v>106.29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477.62</v>
      </c>
      <c r="AU7" s="25">
        <v>480.27</v>
      </c>
      <c r="AV7" s="25">
        <v>453.54</v>
      </c>
      <c r="AW7" s="25">
        <v>303.69</v>
      </c>
      <c r="AX7" s="25">
        <v>409.23</v>
      </c>
      <c r="AY7" s="25">
        <v>379.08</v>
      </c>
      <c r="AZ7" s="25">
        <v>367.55</v>
      </c>
      <c r="BA7" s="25">
        <v>378.56</v>
      </c>
      <c r="BB7" s="25">
        <v>364.46</v>
      </c>
      <c r="BC7" s="25">
        <v>338.89</v>
      </c>
      <c r="BD7" s="25">
        <v>243.36</v>
      </c>
      <c r="BE7" s="25">
        <v>463.3</v>
      </c>
      <c r="BF7" s="25">
        <v>509.99</v>
      </c>
      <c r="BG7" s="25">
        <v>413.26</v>
      </c>
      <c r="BH7" s="25">
        <v>390.17</v>
      </c>
      <c r="BI7" s="25">
        <v>422.84</v>
      </c>
      <c r="BJ7" s="25">
        <v>398.98</v>
      </c>
      <c r="BK7" s="25">
        <v>418.68</v>
      </c>
      <c r="BL7" s="25">
        <v>395.68</v>
      </c>
      <c r="BM7" s="25">
        <v>403.72</v>
      </c>
      <c r="BN7" s="25">
        <v>400.21</v>
      </c>
      <c r="BO7" s="25">
        <v>265.93</v>
      </c>
      <c r="BP7" s="25">
        <v>111.64</v>
      </c>
      <c r="BQ7" s="25">
        <v>92.33</v>
      </c>
      <c r="BR7" s="25">
        <v>107.39</v>
      </c>
      <c r="BS7" s="25">
        <v>110.68</v>
      </c>
      <c r="BT7" s="25">
        <v>92.8</v>
      </c>
      <c r="BU7" s="25">
        <v>98.64</v>
      </c>
      <c r="BV7" s="25">
        <v>94.78</v>
      </c>
      <c r="BW7" s="25">
        <v>97.59</v>
      </c>
      <c r="BX7" s="25">
        <v>92.17</v>
      </c>
      <c r="BY7" s="25">
        <v>92.83</v>
      </c>
      <c r="BZ7" s="25">
        <v>97.82</v>
      </c>
      <c r="CA7" s="25">
        <v>188.48</v>
      </c>
      <c r="CB7" s="25">
        <v>195.11</v>
      </c>
      <c r="CC7" s="25">
        <v>197.01</v>
      </c>
      <c r="CD7" s="25">
        <v>191.57</v>
      </c>
      <c r="CE7" s="25">
        <v>213.36</v>
      </c>
      <c r="CF7" s="25">
        <v>178.92</v>
      </c>
      <c r="CG7" s="25">
        <v>181.3</v>
      </c>
      <c r="CH7" s="25">
        <v>181.71</v>
      </c>
      <c r="CI7" s="25">
        <v>188.51</v>
      </c>
      <c r="CJ7" s="25">
        <v>189.43</v>
      </c>
      <c r="CK7" s="25">
        <v>177.56</v>
      </c>
      <c r="CL7" s="25">
        <v>48.84</v>
      </c>
      <c r="CM7" s="25">
        <v>54.16</v>
      </c>
      <c r="CN7" s="25">
        <v>54.2</v>
      </c>
      <c r="CO7" s="25">
        <v>54.27</v>
      </c>
      <c r="CP7" s="25">
        <v>53.04</v>
      </c>
      <c r="CQ7" s="25">
        <v>55.14</v>
      </c>
      <c r="CR7" s="25">
        <v>55.89</v>
      </c>
      <c r="CS7" s="25">
        <v>55.72</v>
      </c>
      <c r="CT7" s="25">
        <v>55.31</v>
      </c>
      <c r="CU7" s="25">
        <v>55.14</v>
      </c>
      <c r="CV7" s="25">
        <v>59.81</v>
      </c>
      <c r="CW7" s="25">
        <v>94.28</v>
      </c>
      <c r="CX7" s="25">
        <v>94.27</v>
      </c>
      <c r="CY7" s="25">
        <v>94.28</v>
      </c>
      <c r="CZ7" s="25">
        <v>94.26</v>
      </c>
      <c r="DA7" s="25">
        <v>91.57</v>
      </c>
      <c r="DB7" s="25">
        <v>81.39</v>
      </c>
      <c r="DC7" s="25">
        <v>81.27</v>
      </c>
      <c r="DD7" s="25">
        <v>81.260000000000005</v>
      </c>
      <c r="DE7" s="25">
        <v>80.36</v>
      </c>
      <c r="DF7" s="25">
        <v>80.13</v>
      </c>
      <c r="DG7" s="25">
        <v>89.42</v>
      </c>
      <c r="DH7" s="25">
        <v>44.67</v>
      </c>
      <c r="DI7" s="25">
        <v>46.63</v>
      </c>
      <c r="DJ7" s="25">
        <v>48.41</v>
      </c>
      <c r="DK7" s="25">
        <v>49.09</v>
      </c>
      <c r="DL7" s="25">
        <v>50.55</v>
      </c>
      <c r="DM7" s="25">
        <v>49.92</v>
      </c>
      <c r="DN7" s="25">
        <v>50.63</v>
      </c>
      <c r="DO7" s="25">
        <v>51.29</v>
      </c>
      <c r="DP7" s="25">
        <v>52.2</v>
      </c>
      <c r="DQ7" s="25">
        <v>52.7</v>
      </c>
      <c r="DR7" s="25">
        <v>52.02</v>
      </c>
      <c r="DS7" s="25">
        <v>8.86</v>
      </c>
      <c r="DT7" s="25">
        <v>9.7200000000000006</v>
      </c>
      <c r="DU7" s="25">
        <v>9.2799999999999994</v>
      </c>
      <c r="DV7" s="25">
        <v>8.69</v>
      </c>
      <c r="DW7" s="25">
        <v>8.93</v>
      </c>
      <c r="DX7" s="25">
        <v>16.88</v>
      </c>
      <c r="DY7" s="25">
        <v>18.28</v>
      </c>
      <c r="DZ7" s="25">
        <v>19.61</v>
      </c>
      <c r="EA7" s="25">
        <v>20.73</v>
      </c>
      <c r="EB7" s="25">
        <v>22.86</v>
      </c>
      <c r="EC7" s="25">
        <v>25.37</v>
      </c>
      <c r="ED7" s="25">
        <v>0.09</v>
      </c>
      <c r="EE7" s="25">
        <v>0.21</v>
      </c>
      <c r="EF7" s="25">
        <v>0.3</v>
      </c>
      <c r="EG7" s="25">
        <v>0.38</v>
      </c>
      <c r="EH7" s="25">
        <v>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仲原　美乃里</cp:lastModifiedBy>
  <dcterms:created xsi:type="dcterms:W3CDTF">2025-01-24T06:48:21Z</dcterms:created>
  <dcterms:modified xsi:type="dcterms:W3CDTF">2025-01-28T10:30:42Z</dcterms:modified>
  <cp:category/>
</cp:coreProperties>
</file>