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kfs0001\share\各課共有\02_経営企画課\共通\☆財務グループ共通\照会回答●\３　石川県\県市町支援課（地方課）照会回答●\R6\20250127_経営比較分析表(R5決算)\【経営比較分析表】2023_172014_46_010\"/>
    </mc:Choice>
  </mc:AlternateContent>
  <xr:revisionPtr revIDLastSave="0" documentId="13_ncr:1_{FBCC1197-E105-49B5-A4AE-70DC3EE13151}" xr6:coauthVersionLast="36" xr6:coauthVersionMax="36" xr10:uidLastSave="{00000000-0000-0000-0000-000000000000}"/>
  <workbookProtection workbookAlgorithmName="SHA-512" workbookHashValue="R/5L7Hgnxjy6YoViv+w8/IvIRcnxEWhdq4KhG1kGc1u/deej+e3FjV8a3Nz8oq5vU7bBBS3kHs/c200M8FmTlA==" workbookSaltValue="UCThz/F9QBCklgLG8eUmlg==" workbookSpinCount="100000" lockStructure="1"/>
  <bookViews>
    <workbookView xWindow="0" yWindow="0" windowWidth="23040" windowHeight="9216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AT10" i="4" s="1"/>
  <c r="U6" i="5"/>
  <c r="T6" i="5"/>
  <c r="BB8" i="4" s="1"/>
  <c r="S6" i="5"/>
  <c r="R6" i="5"/>
  <c r="AL8" i="4" s="1"/>
  <c r="Q6" i="5"/>
  <c r="P6" i="5"/>
  <c r="P10" i="4" s="1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I85" i="4"/>
  <c r="H85" i="4"/>
  <c r="F85" i="4"/>
  <c r="E85" i="4"/>
  <c r="AL10" i="4"/>
  <c r="W10" i="4"/>
  <c r="I10" i="4"/>
  <c r="B10" i="4"/>
  <c r="AT8" i="4"/>
  <c r="AD8" i="4"/>
  <c r="W8" i="4"/>
  <c r="P8" i="4"/>
  <c r="I8" i="4"/>
  <c r="B8" i="4"/>
</calcChain>
</file>

<file path=xl/sharedStrings.xml><?xml version="1.0" encoding="utf-8"?>
<sst xmlns="http://schemas.openxmlformats.org/spreadsheetml/2006/main" count="228" uniqueCount="115">
  <si>
    <t>経営比較分析表（令和5年度決算）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</si>
  <si>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</si>
  <si>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</si>
  <si>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</si>
  <si>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</si>
  <si>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</si>
  <si>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</si>
  <si>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</si>
  <si>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</si>
  <si>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</si>
  <si>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</si>
  <si>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</si>
  <si>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</si>
  <si>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</si>
  <si>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</si>
  <si>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</si>
  <si>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</si>
  <si>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</si>
  <si>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</si>
  <si>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</si>
  <si>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</si>
  <si>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</si>
  <si>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</si>
  <si>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</si>
  <si>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</si>
  <si>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</si>
  <si>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</si>
  <si>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</si>
  <si>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</si>
  <si>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</si>
  <si>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</si>
  <si>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</si>
  <si>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</si>
  <si>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</si>
  <si>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</si>
  <si>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</si>
  <si>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</si>
  <si>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</si>
  <si>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</si>
  <si>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</si>
  <si>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</si>
  <si>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</si>
  <si>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</si>
  <si>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</si>
  <si>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</si>
  <si>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</si>
  <si>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</si>
  <si>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</si>
  <si>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</si>
  <si>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</si>
  <si>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</si>
  <si>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</si>
  <si>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</si>
  <si>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</si>
  <si>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</si>
  <si>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</si>
  <si>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</si>
  <si>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</si>
  <si>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</si>
  <si>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</si>
  <si>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</si>
  <si>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</si>
  <si>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</si>
  <si>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</si>
  <si>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</si>
  <si>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</si>
  <si>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</si>
  <si>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</si>
  <si>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</si>
  <si>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</si>
  <si>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</si>
  <si>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</si>
  <si>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</si>
  <si>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</si>
  <si>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</si>
  <si>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</si>
  <si>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</si>
  <si>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</si>
  <si>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</si>
  <si>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</si>
  <si>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</si>
  <si>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</si>
  <si>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</si>
  <si>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</si>
  <si>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</si>
  <si>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</si>
  <si>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</si>
  <si>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</si>
  <si>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</si>
  <si>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</si>
  <si>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</si>
  <si>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</si>
  <si>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</si>
  <si>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石川県　金沢市</t>
  </si>
  <si>
    <t>法適用</t>
  </si>
  <si>
    <t>水道事業</t>
  </si>
  <si>
    <t>末端給水事業</t>
  </si>
  <si>
    <t>A1</t>
  </si>
  <si>
    <t>自治体職員 その他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</si>
  <si>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</si>
  <si>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</si>
  <si>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</si>
  <si>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</si>
  <si>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</si>
  <si>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</si>
  <si>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</si>
  <si>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</si>
  <si>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</si>
  <si>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</si>
  <si>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</si>
  <si>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</si>
  <si>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</si>
  <si>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「①経常収支比率」は、100％以上を超えており、安定経営を維持している。
「③流動比率」は、前年度を上回り、また類似団体平均値を大きく上回っており、短期的な支払能力を十分に有している。
「④企業債残高対給水収益比率」は、自己資金の活用により企業債の発行額を抑制し、残高の低減に努めてきたことから、類似団体と比べ、極めて低い数値となっている。
「⑥給水原価」は、維持管理費の増により上昇傾向にあり、さらに令和５年度は令和６年能登半島地震に伴う修繕費等の支出増加も加わり、給水原価が上昇している。
「⑤料金回収率」は、給水原価が上昇したことにより100％を下回っている。
　一方、施設の利用状況を示す「⑦施設利用率」は、類似団体平均値を大きく下回っている。責任水量制により一定量の県水を受水していることによるもので、将来の水需要の減少を踏まえ、受水量の低減に向けた継続的な要望のほか、自己施設の更新に際しては、適正な施設規模での更新を実施する必要がある。
「⑧有収率」は、令和６年能登半島地震に伴う配水・給水管の破損による漏水の影響により、前年度を下回ったものの、類似団体平均値は上回っており、施設の稼働が効果的に収益につながっている。</t>
    <rPh sb="18" eb="19">
      <t>コ</t>
    </rPh>
    <rPh sb="24" eb="28">
      <t>アンテイケイエイ</t>
    </rPh>
    <rPh sb="29" eb="31">
      <t>イジ</t>
    </rPh>
    <rPh sb="39" eb="43">
      <t>リュウドウヒリツ</t>
    </rPh>
    <rPh sb="46" eb="49">
      <t>ゼンネンド</t>
    </rPh>
    <rPh sb="50" eb="52">
      <t>ウワマワ</t>
    </rPh>
    <rPh sb="56" eb="58">
      <t>ルイジ</t>
    </rPh>
    <rPh sb="58" eb="60">
      <t>ダンタイ</t>
    </rPh>
    <rPh sb="60" eb="63">
      <t>ヘイキンチ</t>
    </rPh>
    <rPh sb="64" eb="65">
      <t>オオ</t>
    </rPh>
    <rPh sb="67" eb="69">
      <t>ウワマワ</t>
    </rPh>
    <rPh sb="74" eb="77">
      <t>タンキテキ</t>
    </rPh>
    <rPh sb="78" eb="80">
      <t>シハラ</t>
    </rPh>
    <rPh sb="80" eb="82">
      <t>ノウリョク</t>
    </rPh>
    <rPh sb="83" eb="85">
      <t>ジュウブン</t>
    </rPh>
    <rPh sb="86" eb="87">
      <t>ユウ</t>
    </rPh>
    <rPh sb="95" eb="100">
      <t>キギョウサイザンダカ</t>
    </rPh>
    <rPh sb="100" eb="101">
      <t>タイ</t>
    </rPh>
    <rPh sb="101" eb="105">
      <t>キュウスイシュウエキ</t>
    </rPh>
    <rPh sb="105" eb="107">
      <t>ヒリツ</t>
    </rPh>
    <rPh sb="126" eb="127">
      <t>ガク</t>
    </rPh>
    <rPh sb="128" eb="130">
      <t>ヨクセイ</t>
    </rPh>
    <rPh sb="132" eb="134">
      <t>ザンダカ</t>
    </rPh>
    <rPh sb="135" eb="137">
      <t>テイゲン</t>
    </rPh>
    <rPh sb="138" eb="139">
      <t>ツト</t>
    </rPh>
    <rPh sb="153" eb="154">
      <t>クラ</t>
    </rPh>
    <rPh sb="156" eb="157">
      <t>キワ</t>
    </rPh>
    <rPh sb="159" eb="160">
      <t>ヒク</t>
    </rPh>
    <rPh sb="161" eb="163">
      <t>スウチ</t>
    </rPh>
    <rPh sb="173" eb="177">
      <t>キュウスイゲンカ</t>
    </rPh>
    <rPh sb="180" eb="184">
      <t>イジカンリ</t>
    </rPh>
    <rPh sb="186" eb="187">
      <t>ゾウ</t>
    </rPh>
    <rPh sb="190" eb="192">
      <t>ジョウショウ</t>
    </rPh>
    <rPh sb="192" eb="194">
      <t>ケイコウ</t>
    </rPh>
    <rPh sb="201" eb="203">
      <t>レイワ</t>
    </rPh>
    <rPh sb="204" eb="206">
      <t>ネンド</t>
    </rPh>
    <rPh sb="230" eb="231">
      <t>クワ</t>
    </rPh>
    <rPh sb="285" eb="287">
      <t>イッポウ</t>
    </rPh>
    <rPh sb="291" eb="295">
      <t>リヨウジョウキョウ</t>
    </rPh>
    <rPh sb="296" eb="297">
      <t>シメ</t>
    </rPh>
    <rPh sb="314" eb="315">
      <t>アタイ</t>
    </rPh>
    <rPh sb="326" eb="330">
      <t>セキニンスイリョウ</t>
    </rPh>
    <rPh sb="330" eb="331">
      <t>セイ</t>
    </rPh>
    <rPh sb="334" eb="337">
      <t>イッテイリョウ</t>
    </rPh>
    <rPh sb="338" eb="340">
      <t>ケンスイ</t>
    </rPh>
    <rPh sb="341" eb="343">
      <t>ジュスイ</t>
    </rPh>
    <rPh sb="359" eb="360">
      <t>ミズ</t>
    </rPh>
    <rPh sb="366" eb="367">
      <t>フ</t>
    </rPh>
    <rPh sb="370" eb="373">
      <t>ジュスイリョウ</t>
    </rPh>
    <rPh sb="374" eb="376">
      <t>テイゲン</t>
    </rPh>
    <rPh sb="377" eb="378">
      <t>ム</t>
    </rPh>
    <rPh sb="380" eb="383">
      <t>ケイゾクテキ</t>
    </rPh>
    <rPh sb="384" eb="386">
      <t>ヨウボウ</t>
    </rPh>
    <rPh sb="390" eb="394">
      <t>ジコシセツ</t>
    </rPh>
    <rPh sb="395" eb="397">
      <t>コウシン</t>
    </rPh>
    <rPh sb="398" eb="399">
      <t>サイ</t>
    </rPh>
    <rPh sb="415" eb="417">
      <t>ジッシ</t>
    </rPh>
    <rPh sb="419" eb="421">
      <t>ヒツヨウ</t>
    </rPh>
    <rPh sb="428" eb="431">
      <t>ユウシュウリツ</t>
    </rPh>
    <rPh sb="434" eb="436">
      <t>レイワ</t>
    </rPh>
    <rPh sb="437" eb="438">
      <t>ネン</t>
    </rPh>
    <rPh sb="438" eb="444">
      <t>ノトハントウジシン</t>
    </rPh>
    <rPh sb="445" eb="446">
      <t>トモナ</t>
    </rPh>
    <rPh sb="447" eb="449">
      <t>ハイスイ</t>
    </rPh>
    <rPh sb="450" eb="453">
      <t>キュウスイカン</t>
    </rPh>
    <rPh sb="454" eb="456">
      <t>ハソン</t>
    </rPh>
    <rPh sb="459" eb="461">
      <t>ロウスイ</t>
    </rPh>
    <rPh sb="462" eb="464">
      <t>エイキョウ</t>
    </rPh>
    <rPh sb="468" eb="471">
      <t>ゼンネンド</t>
    </rPh>
    <rPh sb="472" eb="474">
      <t>シタマワ</t>
    </rPh>
    <rPh sb="480" eb="484">
      <t>ルイジダンタイ</t>
    </rPh>
    <rPh sb="484" eb="487">
      <t>ヘイキンチ</t>
    </rPh>
    <rPh sb="488" eb="490">
      <t>ウワマワ</t>
    </rPh>
    <rPh sb="495" eb="497">
      <t>シセツ</t>
    </rPh>
    <rPh sb="498" eb="500">
      <t>カドウ</t>
    </rPh>
    <rPh sb="501" eb="504">
      <t>コウカテキ</t>
    </rPh>
    <rPh sb="505" eb="507">
      <t>シュウエキ</t>
    </rPh>
    <phoneticPr fontId="4"/>
  </si>
  <si>
    <t>　類似団体と比べ、「②管路経年化率」は高く、「③管路更新率」は低くなっており、法定耐用年数（40年）を経過した管路の割合は年々増加傾向にある。ただし、本市が主に採用しているダクタイル鋳鉄管は、条件によっては耐用年数を超えて使用できるとされており、管路の健全度が比較的高いことから、管種や老朽化の度合いのほか、AIの劣化予測診断結果に基づき、優先順位を付け、計画的な更新を進めることとしている。
　今後も、AIやIoT等最新技術を活用するとともに、アセットマネジメントの強化・高度化等により、効率的な更新に努めていく。</t>
    <rPh sb="3" eb="5">
      <t>ダンタイ</t>
    </rPh>
    <rPh sb="19" eb="20">
      <t>タカ</t>
    </rPh>
    <rPh sb="31" eb="32">
      <t>ヒク</t>
    </rPh>
    <rPh sb="140" eb="141">
      <t>クダ</t>
    </rPh>
    <rPh sb="141" eb="142">
      <t>シュ</t>
    </rPh>
    <rPh sb="157" eb="161">
      <t>レッカヨソク</t>
    </rPh>
    <rPh sb="161" eb="163">
      <t>シンダン</t>
    </rPh>
    <rPh sb="163" eb="165">
      <t>ケッカ</t>
    </rPh>
    <rPh sb="166" eb="167">
      <t>モト</t>
    </rPh>
    <rPh sb="170" eb="174">
      <t>ユウセンジュンイ</t>
    </rPh>
    <rPh sb="175" eb="176">
      <t>ツ</t>
    </rPh>
    <rPh sb="240" eb="241">
      <t>トウ</t>
    </rPh>
    <phoneticPr fontId="4"/>
  </si>
  <si>
    <t>　現在、経営状況は概ね健全な状況にあると言える。ただし、水需要の減により料金収入の減少が見込まれることや、施設及び管路の老朽化が進み、更新投資のための資金需要の増加が見込まれ、経営環境は厳しくなることが予測される。
　今後、業務の見直しを通じた経費削減や、施設の更新等に際しては規模の適正化を図るなど、経営の効率性を一層高めるよう努めていく。</t>
    <rPh sb="1" eb="3">
      <t>ゲンザイ</t>
    </rPh>
    <rPh sb="14" eb="16">
      <t>ジョウキョウ</t>
    </rPh>
    <rPh sb="28" eb="31">
      <t>ミズジュヨウ</t>
    </rPh>
    <rPh sb="83" eb="85">
      <t>ミコ</t>
    </rPh>
    <rPh sb="88" eb="92">
      <t>ケイエイカンキョウ</t>
    </rPh>
    <rPh sb="93" eb="94">
      <t>キビ</t>
    </rPh>
    <rPh sb="101" eb="103">
      <t>ヨソク</t>
    </rPh>
    <rPh sb="112" eb="114">
      <t>ギョウム</t>
    </rPh>
    <rPh sb="115" eb="117">
      <t>ミナオ</t>
    </rPh>
    <rPh sb="119" eb="120">
      <t>ツウ</t>
    </rPh>
    <rPh sb="122" eb="126">
      <t>ケイヒサクゲン</t>
    </rPh>
    <rPh sb="128" eb="130">
      <t>シセツ</t>
    </rPh>
    <rPh sb="131" eb="133">
      <t>コウシン</t>
    </rPh>
    <rPh sb="133" eb="134">
      <t>トウ</t>
    </rPh>
    <rPh sb="135" eb="136">
      <t>サイ</t>
    </rPh>
    <rPh sb="139" eb="141">
      <t>キボ</t>
    </rPh>
    <rPh sb="142" eb="145">
      <t>テキセイカ</t>
    </rPh>
    <rPh sb="146" eb="147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</si>
</sst>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0.82</c:v>
                </c:pt>
                <c:pt idx="1">
                  <c:v>0.44</c:v>
                </c:pt>
                <c:pt idx="2">
                  <c:v>0.51</c:v>
                </c:pt>
                <c:pt idx="3">
                  <c:v>0.49</c:v>
                </c:pt>
                <c:pt idx="4">
                  <c:v>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F-4072-A298-8860785FC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0.73</c:v>
                </c:pt>
                <c:pt idx="1">
                  <c:v>0.79</c:v>
                </c:pt>
                <c:pt idx="2">
                  <c:v>0.75</c:v>
                </c:pt>
                <c:pt idx="3">
                  <c:v>0.78</c:v>
                </c:pt>
                <c:pt idx="4">
                  <c:v>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9F-4072-A298-8860785FC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45.47</c:v>
                </c:pt>
                <c:pt idx="1">
                  <c:v>45.75</c:v>
                </c:pt>
                <c:pt idx="2">
                  <c:v>45.14</c:v>
                </c:pt>
                <c:pt idx="3">
                  <c:v>45.24</c:v>
                </c:pt>
                <c:pt idx="4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98-48B7-8AC2-1075B37C2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63.16</c:v>
                </c:pt>
                <c:pt idx="1">
                  <c:v>64.41</c:v>
                </c:pt>
                <c:pt idx="2">
                  <c:v>64.11</c:v>
                </c:pt>
                <c:pt idx="3">
                  <c:v>63.81</c:v>
                </c:pt>
                <c:pt idx="4">
                  <c:v>63.58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98-48B7-8AC2-1075B37C2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92.6</c:v>
                </c:pt>
                <c:pt idx="1">
                  <c:v>93.48</c:v>
                </c:pt>
                <c:pt idx="2">
                  <c:v>93.45</c:v>
                </c:pt>
                <c:pt idx="3">
                  <c:v>92.79</c:v>
                </c:pt>
                <c:pt idx="4">
                  <c:v>91.6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0-43A0-AE1B-E38CF960B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91.48</c:v>
                </c:pt>
                <c:pt idx="1">
                  <c:v>91.64</c:v>
                </c:pt>
                <c:pt idx="2">
                  <c:v>92.09</c:v>
                </c:pt>
                <c:pt idx="3">
                  <c:v>91.76</c:v>
                </c:pt>
                <c:pt idx="4">
                  <c:v>91.22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70-43A0-AE1B-E38CF960B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115.8</c:v>
                </c:pt>
                <c:pt idx="1">
                  <c:v>100.64</c:v>
                </c:pt>
                <c:pt idx="2">
                  <c:v>110.28</c:v>
                </c:pt>
                <c:pt idx="3">
                  <c:v>108.38</c:v>
                </c:pt>
                <c:pt idx="4">
                  <c:v>102.93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1-4631-BF0E-28D9D75F9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113.57</c:v>
                </c:pt>
                <c:pt idx="1">
                  <c:v>112.59</c:v>
                </c:pt>
                <c:pt idx="2">
                  <c:v>113.87</c:v>
                </c:pt>
                <c:pt idx="3">
                  <c:v>109.87</c:v>
                </c:pt>
                <c:pt idx="4">
                  <c:v>109.81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01-4631-BF0E-28D9D75F9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51.27</c:v>
                </c:pt>
                <c:pt idx="1">
                  <c:v>51.85</c:v>
                </c:pt>
                <c:pt idx="2">
                  <c:v>52.82</c:v>
                </c:pt>
                <c:pt idx="3">
                  <c:v>53.4</c:v>
                </c:pt>
                <c:pt idx="4">
                  <c:v>52.81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1-4757-A463-BC69CE2E6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51.13</c:v>
                </c:pt>
                <c:pt idx="1">
                  <c:v>51.62</c:v>
                </c:pt>
                <c:pt idx="2">
                  <c:v>52.16</c:v>
                </c:pt>
                <c:pt idx="3">
                  <c:v>52.59</c:v>
                </c:pt>
                <c:pt idx="4">
                  <c:v>52.74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21-4757-A463-BC69CE2E6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43.67</c:v>
                </c:pt>
                <c:pt idx="1">
                  <c:v>44.9</c:v>
                </c:pt>
                <c:pt idx="2">
                  <c:v>45.85</c:v>
                </c:pt>
                <c:pt idx="3">
                  <c:v>46.72</c:v>
                </c:pt>
                <c:pt idx="4">
                  <c:v>47.38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95-4926-B512-13DE1FB8D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22.41</c:v>
                </c:pt>
                <c:pt idx="1">
                  <c:v>23.68</c:v>
                </c:pt>
                <c:pt idx="2">
                  <c:v>25.76</c:v>
                </c:pt>
                <c:pt idx="3">
                  <c:v>27.51</c:v>
                </c:pt>
                <c:pt idx="4">
                  <c:v>28.57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95-4926-B512-13DE1FB8D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E3-4C90-AFFA-675F11E0FF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E3-4C90-AFFA-675F11E0FF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369.27</c:v>
                </c:pt>
                <c:pt idx="1">
                  <c:v>454.42</c:v>
                </c:pt>
                <c:pt idx="2">
                  <c:v>444.33</c:v>
                </c:pt>
                <c:pt idx="3">
                  <c:v>332.62</c:v>
                </c:pt>
                <c:pt idx="4">
                  <c:v>345.31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B-44C3-80F2-E9FBB861D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250.03</c:v>
                </c:pt>
                <c:pt idx="1">
                  <c:v>239.45</c:v>
                </c:pt>
                <c:pt idx="2">
                  <c:v>246.01</c:v>
                </c:pt>
                <c:pt idx="3">
                  <c:v>228.89</c:v>
                </c:pt>
                <c:pt idx="4">
                  <c:v>232.66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FB-44C3-80F2-E9FBB861D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124.64</c:v>
                </c:pt>
                <c:pt idx="1">
                  <c:v>151.61000000000001</c:v>
                </c:pt>
                <c:pt idx="2">
                  <c:v>151.01</c:v>
                </c:pt>
                <c:pt idx="3">
                  <c:v>153.38</c:v>
                </c:pt>
                <c:pt idx="4">
                  <c:v>164.87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E2-4FED-9536-406D6555D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254.19</c:v>
                </c:pt>
                <c:pt idx="1">
                  <c:v>259.56</c:v>
                </c:pt>
                <c:pt idx="2">
                  <c:v>248.92</c:v>
                </c:pt>
                <c:pt idx="3">
                  <c:v>251.26</c:v>
                </c:pt>
                <c:pt idx="4">
                  <c:v>255.84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E2-4FED-9536-406D6555D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113.32</c:v>
                </c:pt>
                <c:pt idx="1">
                  <c:v>97.06</c:v>
                </c:pt>
                <c:pt idx="2">
                  <c:v>107.7</c:v>
                </c:pt>
                <c:pt idx="3">
                  <c:v>105.27</c:v>
                </c:pt>
                <c:pt idx="4">
                  <c:v>99.91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64-45F2-95F5-C37E5BE32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107.42</c:v>
                </c:pt>
                <c:pt idx="1">
                  <c:v>105.07</c:v>
                </c:pt>
                <c:pt idx="2">
                  <c:v>107.54</c:v>
                </c:pt>
                <c:pt idx="3">
                  <c:v>101.93</c:v>
                </c:pt>
                <c:pt idx="4">
                  <c:v>102.36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64-45F2-95F5-C37E5BE32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136.37</c:v>
                </c:pt>
                <c:pt idx="1">
                  <c:v>135.58000000000001</c:v>
                </c:pt>
                <c:pt idx="2">
                  <c:v>139.99</c:v>
                </c:pt>
                <c:pt idx="3">
                  <c:v>145.16999999999999</c:v>
                </c:pt>
                <c:pt idx="4">
                  <c:v>154.25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F0-4B2F-A037-66ECAFDCF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157.19</c:v>
                </c:pt>
                <c:pt idx="1">
                  <c:v>153.71</c:v>
                </c:pt>
                <c:pt idx="2">
                  <c:v>155.9</c:v>
                </c:pt>
                <c:pt idx="3">
                  <c:v>162.47</c:v>
                </c:pt>
                <c:pt idx="4">
                  <c:v>165.52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F0-4B2F-A037-66ECAFDCF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【177.56】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55" zoomScaleNormal="55" workbookViewId="0">
      <selection activeCell="CI75" sqref="CI75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</row>
    <row r="3" spans="1:78" ht="9.75" customHeight="1" x14ac:dyDescent="0.2">
      <c r="A3" s="2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</row>
    <row r="4" spans="1:78" ht="9.75" customHeight="1" x14ac:dyDescent="0.2">
      <c r="A4" s="2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9" t="str">
        <f>データ!H6</f>
        <v>石川県　金沢市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80"/>
      <c r="AE6" s="80"/>
      <c r="AF6" s="80"/>
      <c r="AG6" s="80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61" t="s">
        <v>1</v>
      </c>
      <c r="C7" s="62"/>
      <c r="D7" s="62"/>
      <c r="E7" s="62"/>
      <c r="F7" s="62"/>
      <c r="G7" s="62"/>
      <c r="H7" s="62"/>
      <c r="I7" s="61" t="s">
        <v>2</v>
      </c>
      <c r="J7" s="62"/>
      <c r="K7" s="62"/>
      <c r="L7" s="62"/>
      <c r="M7" s="62"/>
      <c r="N7" s="62"/>
      <c r="O7" s="63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2"/>
      <c r="AL7" s="64" t="s">
        <v>6</v>
      </c>
      <c r="AM7" s="64"/>
      <c r="AN7" s="64"/>
      <c r="AO7" s="64"/>
      <c r="AP7" s="64"/>
      <c r="AQ7" s="64"/>
      <c r="AR7" s="64"/>
      <c r="AS7" s="64"/>
      <c r="AT7" s="61" t="s">
        <v>7</v>
      </c>
      <c r="AU7" s="62"/>
      <c r="AV7" s="62"/>
      <c r="AW7" s="62"/>
      <c r="AX7" s="62"/>
      <c r="AY7" s="62"/>
      <c r="AZ7" s="62"/>
      <c r="BA7" s="62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2">
      <c r="A8" s="2"/>
      <c r="B8" s="72" t="str">
        <f>データ!$I$6</f>
        <v>法適用</v>
      </c>
      <c r="C8" s="73"/>
      <c r="D8" s="73"/>
      <c r="E8" s="73"/>
      <c r="F8" s="73"/>
      <c r="G8" s="73"/>
      <c r="H8" s="73"/>
      <c r="I8" s="72" t="str">
        <f>データ!$J$6</f>
        <v>水道事業</v>
      </c>
      <c r="J8" s="73"/>
      <c r="K8" s="73"/>
      <c r="L8" s="73"/>
      <c r="M8" s="73"/>
      <c r="N8" s="73"/>
      <c r="O8" s="74"/>
      <c r="P8" s="75" t="str">
        <f>データ!$K$6</f>
        <v>末端給水事業</v>
      </c>
      <c r="Q8" s="75"/>
      <c r="R8" s="75"/>
      <c r="S8" s="75"/>
      <c r="T8" s="75"/>
      <c r="U8" s="75"/>
      <c r="V8" s="75"/>
      <c r="W8" s="75" t="str">
        <f>データ!$L$6</f>
        <v>A1</v>
      </c>
      <c r="X8" s="75"/>
      <c r="Y8" s="75"/>
      <c r="Z8" s="75"/>
      <c r="AA8" s="75"/>
      <c r="AB8" s="75"/>
      <c r="AC8" s="75"/>
      <c r="AD8" s="75" t="str">
        <f>データ!$M$6</f>
        <v>自治体職員 その他</v>
      </c>
      <c r="AE8" s="75"/>
      <c r="AF8" s="75"/>
      <c r="AG8" s="75"/>
      <c r="AH8" s="75"/>
      <c r="AI8" s="75"/>
      <c r="AJ8" s="75"/>
      <c r="AK8" s="2"/>
      <c r="AL8" s="58">
        <f>データ!$R$6</f>
        <v>444996</v>
      </c>
      <c r="AM8" s="58"/>
      <c r="AN8" s="58"/>
      <c r="AO8" s="58"/>
      <c r="AP8" s="58"/>
      <c r="AQ8" s="58"/>
      <c r="AR8" s="58"/>
      <c r="AS8" s="58"/>
      <c r="AT8" s="55">
        <f>データ!$S$6</f>
        <v>468.81</v>
      </c>
      <c r="AU8" s="56"/>
      <c r="AV8" s="56"/>
      <c r="AW8" s="56"/>
      <c r="AX8" s="56"/>
      <c r="AY8" s="56"/>
      <c r="AZ8" s="56"/>
      <c r="BA8" s="56"/>
      <c r="BB8" s="45">
        <f>データ!$T$6</f>
        <v>949.2</v>
      </c>
      <c r="BC8" s="45"/>
      <c r="BD8" s="45"/>
      <c r="BE8" s="45"/>
      <c r="BF8" s="45"/>
      <c r="BG8" s="45"/>
      <c r="BH8" s="45"/>
      <c r="BI8" s="45"/>
      <c r="BJ8" s="3"/>
      <c r="BK8" s="3"/>
      <c r="BL8" s="76" t="s">
        <v>10</v>
      </c>
      <c r="BM8" s="77"/>
      <c r="BN8" s="59" t="s">
        <v>11</v>
      </c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60"/>
    </row>
    <row r="9" spans="1:78" ht="18.75" customHeight="1" x14ac:dyDescent="0.2">
      <c r="A9" s="2"/>
      <c r="B9" s="61" t="s">
        <v>12</v>
      </c>
      <c r="C9" s="62"/>
      <c r="D9" s="62"/>
      <c r="E9" s="62"/>
      <c r="F9" s="62"/>
      <c r="G9" s="62"/>
      <c r="H9" s="62"/>
      <c r="I9" s="61" t="s">
        <v>13</v>
      </c>
      <c r="J9" s="62"/>
      <c r="K9" s="62"/>
      <c r="L9" s="62"/>
      <c r="M9" s="62"/>
      <c r="N9" s="62"/>
      <c r="O9" s="63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2"/>
      <c r="AE9" s="2"/>
      <c r="AF9" s="2"/>
      <c r="AG9" s="2"/>
      <c r="AH9" s="2"/>
      <c r="AI9" s="2"/>
      <c r="AJ9" s="2"/>
      <c r="AK9" s="2"/>
      <c r="AL9" s="64" t="s">
        <v>16</v>
      </c>
      <c r="AM9" s="64"/>
      <c r="AN9" s="64"/>
      <c r="AO9" s="64"/>
      <c r="AP9" s="64"/>
      <c r="AQ9" s="64"/>
      <c r="AR9" s="64"/>
      <c r="AS9" s="64"/>
      <c r="AT9" s="61" t="s">
        <v>17</v>
      </c>
      <c r="AU9" s="62"/>
      <c r="AV9" s="62"/>
      <c r="AW9" s="62"/>
      <c r="AX9" s="62"/>
      <c r="AY9" s="62"/>
      <c r="AZ9" s="62"/>
      <c r="BA9" s="62"/>
      <c r="BB9" s="64" t="s">
        <v>18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19</v>
      </c>
      <c r="BM9" s="66"/>
      <c r="BN9" s="67" t="s">
        <v>20</v>
      </c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8"/>
    </row>
    <row r="10" spans="1:78" ht="18.75" customHeight="1" x14ac:dyDescent="0.2">
      <c r="A10" s="2"/>
      <c r="B10" s="55" t="str">
        <f>データ!$N$6</f>
        <v>-</v>
      </c>
      <c r="C10" s="56"/>
      <c r="D10" s="56"/>
      <c r="E10" s="56"/>
      <c r="F10" s="56"/>
      <c r="G10" s="56"/>
      <c r="H10" s="56"/>
      <c r="I10" s="55">
        <f>データ!$O$6</f>
        <v>75.959999999999994</v>
      </c>
      <c r="J10" s="56"/>
      <c r="K10" s="56"/>
      <c r="L10" s="56"/>
      <c r="M10" s="56"/>
      <c r="N10" s="56"/>
      <c r="O10" s="57"/>
      <c r="P10" s="45">
        <f>データ!$P$6</f>
        <v>99.64</v>
      </c>
      <c r="Q10" s="45"/>
      <c r="R10" s="45"/>
      <c r="S10" s="45"/>
      <c r="T10" s="45"/>
      <c r="U10" s="45"/>
      <c r="V10" s="45"/>
      <c r="W10" s="58">
        <f>データ!$Q$6</f>
        <v>2684</v>
      </c>
      <c r="X10" s="58"/>
      <c r="Y10" s="58"/>
      <c r="Z10" s="58"/>
      <c r="AA10" s="58"/>
      <c r="AB10" s="58"/>
      <c r="AC10" s="58"/>
      <c r="AD10" s="2"/>
      <c r="AE10" s="2"/>
      <c r="AF10" s="2"/>
      <c r="AG10" s="2"/>
      <c r="AH10" s="2"/>
      <c r="AI10" s="2"/>
      <c r="AJ10" s="2"/>
      <c r="AK10" s="2"/>
      <c r="AL10" s="58">
        <f>データ!$U$6</f>
        <v>441322</v>
      </c>
      <c r="AM10" s="58"/>
      <c r="AN10" s="58"/>
      <c r="AO10" s="58"/>
      <c r="AP10" s="58"/>
      <c r="AQ10" s="58"/>
      <c r="AR10" s="58"/>
      <c r="AS10" s="58"/>
      <c r="AT10" s="55">
        <f>データ!$V$6</f>
        <v>125.97</v>
      </c>
      <c r="AU10" s="56"/>
      <c r="AV10" s="56"/>
      <c r="AW10" s="56"/>
      <c r="AX10" s="56"/>
      <c r="AY10" s="56"/>
      <c r="AZ10" s="56"/>
      <c r="BA10" s="56"/>
      <c r="BB10" s="45">
        <f>データ!$W$6</f>
        <v>3503.39</v>
      </c>
      <c r="BC10" s="45"/>
      <c r="BD10" s="45"/>
      <c r="BE10" s="45"/>
      <c r="BF10" s="45"/>
      <c r="BG10" s="45"/>
      <c r="BH10" s="45"/>
      <c r="BI10" s="45"/>
      <c r="BJ10" s="2"/>
      <c r="BK10" s="2"/>
      <c r="BL10" s="46" t="s">
        <v>21</v>
      </c>
      <c r="BM10" s="47"/>
      <c r="BN10" s="48" t="s">
        <v>22</v>
      </c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9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0" t="s">
        <v>23</v>
      </c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</row>
    <row r="14" spans="1:78" ht="13.5" customHeight="1" x14ac:dyDescent="0.2">
      <c r="A14" s="2"/>
      <c r="B14" s="52" t="s">
        <v>24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4"/>
      <c r="BK14" s="2"/>
      <c r="BL14" s="33" t="s">
        <v>25</v>
      </c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5"/>
    </row>
    <row r="15" spans="1:78" ht="13.5" customHeight="1" x14ac:dyDescent="0.2">
      <c r="A15" s="2"/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1"/>
      <c r="BK15" s="2"/>
      <c r="BL15" s="36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8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0" t="s">
        <v>112</v>
      </c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2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0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2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0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2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0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2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0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2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0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2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0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2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0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2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0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2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0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2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0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2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0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2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0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2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0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2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0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2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0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2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0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2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0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2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0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2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0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2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0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2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0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2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0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2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0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2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0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2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0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2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0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2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0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2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0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2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3" t="s">
        <v>26</v>
      </c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5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6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8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0" t="s">
        <v>113</v>
      </c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2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0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2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0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2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0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2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0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2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0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2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0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2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0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2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0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2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0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2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0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2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0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2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0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2"/>
    </row>
    <row r="60" spans="1:78" ht="13.5" customHeight="1" x14ac:dyDescent="0.2">
      <c r="A60" s="2"/>
      <c r="B60" s="39" t="s">
        <v>27</v>
      </c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1"/>
      <c r="BK60" s="2"/>
      <c r="BL60" s="30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2"/>
    </row>
    <row r="61" spans="1:78" ht="13.5" customHeight="1" x14ac:dyDescent="0.2">
      <c r="A61" s="2"/>
      <c r="B61" s="39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1"/>
      <c r="BK61" s="2"/>
      <c r="BL61" s="30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2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0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2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0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2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3" t="s">
        <v>28</v>
      </c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5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6"/>
      <c r="BM65" s="37"/>
      <c r="BN65" s="37"/>
      <c r="BO65" s="37"/>
      <c r="BP65" s="37"/>
      <c r="BQ65" s="37"/>
      <c r="BR65" s="37"/>
      <c r="BS65" s="37"/>
      <c r="BT65" s="37"/>
      <c r="BU65" s="37"/>
      <c r="BV65" s="37"/>
      <c r="BW65" s="37"/>
      <c r="BX65" s="37"/>
      <c r="BY65" s="37"/>
      <c r="BZ65" s="38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0" t="s">
        <v>114</v>
      </c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2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0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2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0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2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0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2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0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2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0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2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0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2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0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2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0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2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0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2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0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2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0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2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0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2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0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2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0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2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0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2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2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  <c r="BX82" s="43"/>
      <c r="BY82" s="43"/>
      <c r="BZ82" s="44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【108.24】</v>
      </c>
      <c r="F85" s="13" t="str">
        <f>データ!AS6</f>
        <v>【1.50】</v>
      </c>
      <c r="G85" s="13" t="str">
        <f>データ!BD6</f>
        <v>【243.36】</v>
      </c>
      <c r="H85" s="13" t="str">
        <f>データ!BO6</f>
        <v>【265.93】</v>
      </c>
      <c r="I85" s="13" t="str">
        <f>データ!BZ6</f>
        <v>【97.82】</v>
      </c>
      <c r="J85" s="13" t="str">
        <f>データ!CK6</f>
        <v>【177.56】</v>
      </c>
      <c r="K85" s="13" t="str">
        <f>データ!CV6</f>
        <v>【59.81】</v>
      </c>
      <c r="L85" s="13" t="str">
        <f>データ!DG6</f>
        <v>【89.42】</v>
      </c>
      <c r="M85" s="13" t="str">
        <f>データ!DR6</f>
        <v>【52.02】</v>
      </c>
      <c r="N85" s="13" t="str">
        <f>データ!EC6</f>
        <v>【25.37】</v>
      </c>
      <c r="O85" s="13" t="str">
        <f>データ!EN6</f>
        <v>【0.62】</v>
      </c>
    </row>
  </sheetData>
  <sheetProtection algorithmName="SHA-512" hashValue="r9G3482IYP8w5GwEx+u/02RCLR6tNLKQzGkKDIKxhE7unvK2J4/gk5YYqSfssy6+zdE08Jpy44FTA3iSGWhWRw==" saltValue="4FZx3bkL+8toEuhqbMbcNg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AT10:BA10"/>
    <mergeCell ref="BL16:BZ44"/>
    <mergeCell ref="BL45:BZ46"/>
    <mergeCell ref="BL47:BZ63"/>
    <mergeCell ref="B60:BJ61"/>
    <mergeCell ref="BL64:BZ65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2" t="s">
        <v>50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8" t="s">
        <v>51</v>
      </c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 t="s">
        <v>52</v>
      </c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</row>
    <row r="4" spans="1:144" x14ac:dyDescent="0.2">
      <c r="A4" s="15" t="s">
        <v>53</v>
      </c>
      <c r="B4" s="17"/>
      <c r="C4" s="17"/>
      <c r="D4" s="17"/>
      <c r="E4" s="17"/>
      <c r="F4" s="17"/>
      <c r="G4" s="17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54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 t="s">
        <v>55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 t="s">
        <v>56</v>
      </c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 t="s">
        <v>57</v>
      </c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 t="s">
        <v>58</v>
      </c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 t="s">
        <v>59</v>
      </c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 t="s">
        <v>60</v>
      </c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61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 t="s">
        <v>62</v>
      </c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63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 t="s">
        <v>64</v>
      </c>
      <c r="EE4" s="81"/>
      <c r="EF4" s="81"/>
      <c r="EG4" s="81"/>
      <c r="EH4" s="81"/>
      <c r="EI4" s="81"/>
      <c r="EJ4" s="81"/>
      <c r="EK4" s="81"/>
      <c r="EL4" s="81"/>
      <c r="EM4" s="81"/>
      <c r="EN4" s="81"/>
    </row>
    <row r="5" spans="1:144" x14ac:dyDescent="0.2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2">
      <c r="A6" s="15" t="s">
        <v>92</v>
      </c>
      <c r="B6" s="20">
        <f>B7</f>
        <v>2023</v>
      </c>
      <c r="C6" s="20">
        <f t="shared" ref="C6:W6" si="3">C7</f>
        <v>172014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石川県　金沢市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A1</v>
      </c>
      <c r="M6" s="20" t="str">
        <f t="shared" si="3"/>
        <v>自治体職員 その他</v>
      </c>
      <c r="N6" s="21" t="str">
        <f t="shared" si="3"/>
        <v>-</v>
      </c>
      <c r="O6" s="21">
        <f t="shared" si="3"/>
        <v>75.959999999999994</v>
      </c>
      <c r="P6" s="21">
        <f t="shared" si="3"/>
        <v>99.64</v>
      </c>
      <c r="Q6" s="21">
        <f t="shared" si="3"/>
        <v>2684</v>
      </c>
      <c r="R6" s="21">
        <f t="shared" si="3"/>
        <v>444996</v>
      </c>
      <c r="S6" s="21">
        <f t="shared" si="3"/>
        <v>468.81</v>
      </c>
      <c r="T6" s="21">
        <f t="shared" si="3"/>
        <v>949.2</v>
      </c>
      <c r="U6" s="21">
        <f t="shared" si="3"/>
        <v>441322</v>
      </c>
      <c r="V6" s="21">
        <f t="shared" si="3"/>
        <v>125.97</v>
      </c>
      <c r="W6" s="21">
        <f t="shared" si="3"/>
        <v>3503.39</v>
      </c>
      <c r="X6" s="22">
        <f>IF(X7="",NA(),X7)</f>
        <v>115.8</v>
      </c>
      <c r="Y6" s="22">
        <f t="shared" ref="Y6:AG6" si="4">IF(Y7="",NA(),Y7)</f>
        <v>100.64</v>
      </c>
      <c r="Z6" s="22">
        <f t="shared" si="4"/>
        <v>110.28</v>
      </c>
      <c r="AA6" s="22">
        <f t="shared" si="4"/>
        <v>108.38</v>
      </c>
      <c r="AB6" s="22">
        <f t="shared" si="4"/>
        <v>102.93</v>
      </c>
      <c r="AC6" s="22">
        <f t="shared" si="4"/>
        <v>113.57</v>
      </c>
      <c r="AD6" s="22">
        <f t="shared" si="4"/>
        <v>112.59</v>
      </c>
      <c r="AE6" s="22">
        <f t="shared" si="4"/>
        <v>113.87</v>
      </c>
      <c r="AF6" s="22">
        <f t="shared" si="4"/>
        <v>109.87</v>
      </c>
      <c r="AG6" s="22">
        <f t="shared" si="4"/>
        <v>109.81</v>
      </c>
      <c r="AH6" s="21" t="str">
        <f>IF(AH7="","",IF(AH7="-","【-】","【"&amp;SUBSTITUTE(TEXT(AH7,"#,##0.00"),"-","△")&amp;"】"))</f>
        <v>【108.24】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1">
        <f t="shared" si="5"/>
        <v>0</v>
      </c>
      <c r="AO6" s="21">
        <f t="shared" si="5"/>
        <v>0</v>
      </c>
      <c r="AP6" s="21">
        <f t="shared" si="5"/>
        <v>0</v>
      </c>
      <c r="AQ6" s="21">
        <f t="shared" si="5"/>
        <v>0</v>
      </c>
      <c r="AR6" s="21">
        <f t="shared" si="5"/>
        <v>0</v>
      </c>
      <c r="AS6" s="21" t="str">
        <f>IF(AS7="","",IF(AS7="-","【-】","【"&amp;SUBSTITUTE(TEXT(AS7,"#,##0.00"),"-","△")&amp;"】"))</f>
        <v>【1.50】</v>
      </c>
      <c r="AT6" s="22">
        <f>IF(AT7="",NA(),AT7)</f>
        <v>369.27</v>
      </c>
      <c r="AU6" s="22">
        <f t="shared" ref="AU6:BC6" si="6">IF(AU7="",NA(),AU7)</f>
        <v>454.42</v>
      </c>
      <c r="AV6" s="22">
        <f t="shared" si="6"/>
        <v>444.33</v>
      </c>
      <c r="AW6" s="22">
        <f t="shared" si="6"/>
        <v>332.62</v>
      </c>
      <c r="AX6" s="22">
        <f t="shared" si="6"/>
        <v>345.31</v>
      </c>
      <c r="AY6" s="22">
        <f t="shared" si="6"/>
        <v>250.03</v>
      </c>
      <c r="AZ6" s="22">
        <f t="shared" si="6"/>
        <v>239.45</v>
      </c>
      <c r="BA6" s="22">
        <f t="shared" si="6"/>
        <v>246.01</v>
      </c>
      <c r="BB6" s="22">
        <f t="shared" si="6"/>
        <v>228.89</v>
      </c>
      <c r="BC6" s="22">
        <f t="shared" si="6"/>
        <v>232.66</v>
      </c>
      <c r="BD6" s="21" t="str">
        <f>IF(BD7="","",IF(BD7="-","【-】","【"&amp;SUBSTITUTE(TEXT(BD7,"#,##0.00"),"-","△")&amp;"】"))</f>
        <v>【243.36】</v>
      </c>
      <c r="BE6" s="22">
        <f>IF(BE7="",NA(),BE7)</f>
        <v>124.64</v>
      </c>
      <c r="BF6" s="22">
        <f t="shared" ref="BF6:BN6" si="7">IF(BF7="",NA(),BF7)</f>
        <v>151.61000000000001</v>
      </c>
      <c r="BG6" s="22">
        <f t="shared" si="7"/>
        <v>151.01</v>
      </c>
      <c r="BH6" s="22">
        <f t="shared" si="7"/>
        <v>153.38</v>
      </c>
      <c r="BI6" s="22">
        <f t="shared" si="7"/>
        <v>164.87</v>
      </c>
      <c r="BJ6" s="22">
        <f t="shared" si="7"/>
        <v>254.19</v>
      </c>
      <c r="BK6" s="22">
        <f t="shared" si="7"/>
        <v>259.56</v>
      </c>
      <c r="BL6" s="22">
        <f t="shared" si="7"/>
        <v>248.92</v>
      </c>
      <c r="BM6" s="22">
        <f t="shared" si="7"/>
        <v>251.26</v>
      </c>
      <c r="BN6" s="22">
        <f t="shared" si="7"/>
        <v>255.84</v>
      </c>
      <c r="BO6" s="21" t="str">
        <f>IF(BO7="","",IF(BO7="-","【-】","【"&amp;SUBSTITUTE(TEXT(BO7,"#,##0.00"),"-","△")&amp;"】"))</f>
        <v>【265.93】</v>
      </c>
      <c r="BP6" s="22">
        <f>IF(BP7="",NA(),BP7)</f>
        <v>113.32</v>
      </c>
      <c r="BQ6" s="22">
        <f t="shared" ref="BQ6:BY6" si="8">IF(BQ7="",NA(),BQ7)</f>
        <v>97.06</v>
      </c>
      <c r="BR6" s="22">
        <f t="shared" si="8"/>
        <v>107.7</v>
      </c>
      <c r="BS6" s="22">
        <f t="shared" si="8"/>
        <v>105.27</v>
      </c>
      <c r="BT6" s="22">
        <f t="shared" si="8"/>
        <v>99.91</v>
      </c>
      <c r="BU6" s="22">
        <f t="shared" si="8"/>
        <v>107.42</v>
      </c>
      <c r="BV6" s="22">
        <f t="shared" si="8"/>
        <v>105.07</v>
      </c>
      <c r="BW6" s="22">
        <f t="shared" si="8"/>
        <v>107.54</v>
      </c>
      <c r="BX6" s="22">
        <f t="shared" si="8"/>
        <v>101.93</v>
      </c>
      <c r="BY6" s="22">
        <f t="shared" si="8"/>
        <v>102.36</v>
      </c>
      <c r="BZ6" s="21" t="str">
        <f>IF(BZ7="","",IF(BZ7="-","【-】","【"&amp;SUBSTITUTE(TEXT(BZ7,"#,##0.00"),"-","△")&amp;"】"))</f>
        <v>【97.82】</v>
      </c>
      <c r="CA6" s="22">
        <f>IF(CA7="",NA(),CA7)</f>
        <v>136.37</v>
      </c>
      <c r="CB6" s="22">
        <f t="shared" ref="CB6:CJ6" si="9">IF(CB7="",NA(),CB7)</f>
        <v>135.58000000000001</v>
      </c>
      <c r="CC6" s="22">
        <f t="shared" si="9"/>
        <v>139.99</v>
      </c>
      <c r="CD6" s="22">
        <f t="shared" si="9"/>
        <v>145.16999999999999</v>
      </c>
      <c r="CE6" s="22">
        <f t="shared" si="9"/>
        <v>154.25</v>
      </c>
      <c r="CF6" s="22">
        <f t="shared" si="9"/>
        <v>157.19</v>
      </c>
      <c r="CG6" s="22">
        <f t="shared" si="9"/>
        <v>153.71</v>
      </c>
      <c r="CH6" s="22">
        <f t="shared" si="9"/>
        <v>155.9</v>
      </c>
      <c r="CI6" s="22">
        <f t="shared" si="9"/>
        <v>162.47</v>
      </c>
      <c r="CJ6" s="22">
        <f t="shared" si="9"/>
        <v>165.52</v>
      </c>
      <c r="CK6" s="21" t="str">
        <f>IF(CK7="","",IF(CK7="-","【-】","【"&amp;SUBSTITUTE(TEXT(CK7,"#,##0.00"),"-","△")&amp;"】"))</f>
        <v>【177.56】</v>
      </c>
      <c r="CL6" s="22">
        <f>IF(CL7="",NA(),CL7)</f>
        <v>45.47</v>
      </c>
      <c r="CM6" s="22">
        <f t="shared" ref="CM6:CU6" si="10">IF(CM7="",NA(),CM7)</f>
        <v>45.75</v>
      </c>
      <c r="CN6" s="22">
        <f t="shared" si="10"/>
        <v>45.14</v>
      </c>
      <c r="CO6" s="22">
        <f t="shared" si="10"/>
        <v>45.24</v>
      </c>
      <c r="CP6" s="22">
        <f t="shared" si="10"/>
        <v>45</v>
      </c>
      <c r="CQ6" s="22">
        <f t="shared" si="10"/>
        <v>63.16</v>
      </c>
      <c r="CR6" s="22">
        <f t="shared" si="10"/>
        <v>64.41</v>
      </c>
      <c r="CS6" s="22">
        <f t="shared" si="10"/>
        <v>64.11</v>
      </c>
      <c r="CT6" s="22">
        <f t="shared" si="10"/>
        <v>63.81</v>
      </c>
      <c r="CU6" s="22">
        <f t="shared" si="10"/>
        <v>63.58</v>
      </c>
      <c r="CV6" s="21" t="str">
        <f>IF(CV7="","",IF(CV7="-","【-】","【"&amp;SUBSTITUTE(TEXT(CV7,"#,##0.00"),"-","△")&amp;"】"))</f>
        <v>【59.81】</v>
      </c>
      <c r="CW6" s="22">
        <f>IF(CW7="",NA(),CW7)</f>
        <v>92.6</v>
      </c>
      <c r="CX6" s="22">
        <f t="shared" ref="CX6:DF6" si="11">IF(CX7="",NA(),CX7)</f>
        <v>93.48</v>
      </c>
      <c r="CY6" s="22">
        <f t="shared" si="11"/>
        <v>93.45</v>
      </c>
      <c r="CZ6" s="22">
        <f t="shared" si="11"/>
        <v>92.79</v>
      </c>
      <c r="DA6" s="22">
        <f t="shared" si="11"/>
        <v>91.6</v>
      </c>
      <c r="DB6" s="22">
        <f t="shared" si="11"/>
        <v>91.48</v>
      </c>
      <c r="DC6" s="22">
        <f t="shared" si="11"/>
        <v>91.64</v>
      </c>
      <c r="DD6" s="22">
        <f t="shared" si="11"/>
        <v>92.09</v>
      </c>
      <c r="DE6" s="22">
        <f t="shared" si="11"/>
        <v>91.76</v>
      </c>
      <c r="DF6" s="22">
        <f t="shared" si="11"/>
        <v>91.22</v>
      </c>
      <c r="DG6" s="21" t="str">
        <f>IF(DG7="","",IF(DG7="-","【-】","【"&amp;SUBSTITUTE(TEXT(DG7,"#,##0.00"),"-","△")&amp;"】"))</f>
        <v>【89.42】</v>
      </c>
      <c r="DH6" s="22">
        <f>IF(DH7="",NA(),DH7)</f>
        <v>51.27</v>
      </c>
      <c r="DI6" s="22">
        <f t="shared" ref="DI6:DQ6" si="12">IF(DI7="",NA(),DI7)</f>
        <v>51.85</v>
      </c>
      <c r="DJ6" s="22">
        <f t="shared" si="12"/>
        <v>52.82</v>
      </c>
      <c r="DK6" s="22">
        <f t="shared" si="12"/>
        <v>53.4</v>
      </c>
      <c r="DL6" s="22">
        <f t="shared" si="12"/>
        <v>52.81</v>
      </c>
      <c r="DM6" s="22">
        <f t="shared" si="12"/>
        <v>51.13</v>
      </c>
      <c r="DN6" s="22">
        <f t="shared" si="12"/>
        <v>51.62</v>
      </c>
      <c r="DO6" s="22">
        <f t="shared" si="12"/>
        <v>52.16</v>
      </c>
      <c r="DP6" s="22">
        <f t="shared" si="12"/>
        <v>52.59</v>
      </c>
      <c r="DQ6" s="22">
        <f t="shared" si="12"/>
        <v>52.74</v>
      </c>
      <c r="DR6" s="21" t="str">
        <f>IF(DR7="","",IF(DR7="-","【-】","【"&amp;SUBSTITUTE(TEXT(DR7,"#,##0.00"),"-","△")&amp;"】"))</f>
        <v>【52.02】</v>
      </c>
      <c r="DS6" s="22">
        <f>IF(DS7="",NA(),DS7)</f>
        <v>43.67</v>
      </c>
      <c r="DT6" s="22">
        <f t="shared" ref="DT6:EB6" si="13">IF(DT7="",NA(),DT7)</f>
        <v>44.9</v>
      </c>
      <c r="DU6" s="22">
        <f t="shared" si="13"/>
        <v>45.85</v>
      </c>
      <c r="DV6" s="22">
        <f t="shared" si="13"/>
        <v>46.72</v>
      </c>
      <c r="DW6" s="22">
        <f t="shared" si="13"/>
        <v>47.38</v>
      </c>
      <c r="DX6" s="22">
        <f t="shared" si="13"/>
        <v>22.41</v>
      </c>
      <c r="DY6" s="22">
        <f t="shared" si="13"/>
        <v>23.68</v>
      </c>
      <c r="DZ6" s="22">
        <f t="shared" si="13"/>
        <v>25.76</v>
      </c>
      <c r="EA6" s="22">
        <f t="shared" si="13"/>
        <v>27.51</v>
      </c>
      <c r="EB6" s="22">
        <f t="shared" si="13"/>
        <v>28.57</v>
      </c>
      <c r="EC6" s="21" t="str">
        <f>IF(EC7="","",IF(EC7="-","【-】","【"&amp;SUBSTITUTE(TEXT(EC7,"#,##0.00"),"-","△")&amp;"】"))</f>
        <v>【25.37】</v>
      </c>
      <c r="ED6" s="22">
        <f>IF(ED7="",NA(),ED7)</f>
        <v>0.82</v>
      </c>
      <c r="EE6" s="22">
        <f t="shared" ref="EE6:EM6" si="14">IF(EE7="",NA(),EE7)</f>
        <v>0.44</v>
      </c>
      <c r="EF6" s="22">
        <f t="shared" si="14"/>
        <v>0.51</v>
      </c>
      <c r="EG6" s="22">
        <f t="shared" si="14"/>
        <v>0.49</v>
      </c>
      <c r="EH6" s="22">
        <f t="shared" si="14"/>
        <v>0.77</v>
      </c>
      <c r="EI6" s="22">
        <f t="shared" si="14"/>
        <v>0.73</v>
      </c>
      <c r="EJ6" s="22">
        <f t="shared" si="14"/>
        <v>0.79</v>
      </c>
      <c r="EK6" s="22">
        <f t="shared" si="14"/>
        <v>0.75</v>
      </c>
      <c r="EL6" s="22">
        <f t="shared" si="14"/>
        <v>0.78</v>
      </c>
      <c r="EM6" s="22">
        <f t="shared" si="14"/>
        <v>0.73</v>
      </c>
      <c r="EN6" s="21" t="str">
        <f>IF(EN7="","",IF(EN7="-","【-】","【"&amp;SUBSTITUTE(TEXT(EN7,"#,##0.00"),"-","△")&amp;"】"))</f>
        <v>【0.62】</v>
      </c>
    </row>
    <row r="7" spans="1:144" s="23" customFormat="1" x14ac:dyDescent="0.2">
      <c r="A7" s="15"/>
      <c r="B7" s="24">
        <v>2023</v>
      </c>
      <c r="C7" s="24">
        <v>172014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75.959999999999994</v>
      </c>
      <c r="P7" s="25">
        <v>99.64</v>
      </c>
      <c r="Q7" s="25">
        <v>2684</v>
      </c>
      <c r="R7" s="25">
        <v>444996</v>
      </c>
      <c r="S7" s="25">
        <v>468.81</v>
      </c>
      <c r="T7" s="25">
        <v>949.2</v>
      </c>
      <c r="U7" s="25">
        <v>441322</v>
      </c>
      <c r="V7" s="25">
        <v>125.97</v>
      </c>
      <c r="W7" s="25">
        <v>3503.39</v>
      </c>
      <c r="X7" s="25">
        <v>115.8</v>
      </c>
      <c r="Y7" s="25">
        <v>100.64</v>
      </c>
      <c r="Z7" s="25">
        <v>110.28</v>
      </c>
      <c r="AA7" s="25">
        <v>108.38</v>
      </c>
      <c r="AB7" s="25">
        <v>102.93</v>
      </c>
      <c r="AC7" s="25">
        <v>113.57</v>
      </c>
      <c r="AD7" s="25">
        <v>112.59</v>
      </c>
      <c r="AE7" s="25">
        <v>113.87</v>
      </c>
      <c r="AF7" s="25">
        <v>109.87</v>
      </c>
      <c r="AG7" s="25">
        <v>109.81</v>
      </c>
      <c r="AH7" s="25">
        <v>108.24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0</v>
      </c>
      <c r="AO7" s="25">
        <v>0</v>
      </c>
      <c r="AP7" s="25">
        <v>0</v>
      </c>
      <c r="AQ7" s="25">
        <v>0</v>
      </c>
      <c r="AR7" s="25">
        <v>0</v>
      </c>
      <c r="AS7" s="25">
        <v>1.5</v>
      </c>
      <c r="AT7" s="25">
        <v>369.27</v>
      </c>
      <c r="AU7" s="25">
        <v>454.42</v>
      </c>
      <c r="AV7" s="25">
        <v>444.33</v>
      </c>
      <c r="AW7" s="25">
        <v>332.62</v>
      </c>
      <c r="AX7" s="25">
        <v>345.31</v>
      </c>
      <c r="AY7" s="25">
        <v>250.03</v>
      </c>
      <c r="AZ7" s="25">
        <v>239.45</v>
      </c>
      <c r="BA7" s="25">
        <v>246.01</v>
      </c>
      <c r="BB7" s="25">
        <v>228.89</v>
      </c>
      <c r="BC7" s="25">
        <v>232.66</v>
      </c>
      <c r="BD7" s="25">
        <v>243.36</v>
      </c>
      <c r="BE7" s="25">
        <v>124.64</v>
      </c>
      <c r="BF7" s="25">
        <v>151.61000000000001</v>
      </c>
      <c r="BG7" s="25">
        <v>151.01</v>
      </c>
      <c r="BH7" s="25">
        <v>153.38</v>
      </c>
      <c r="BI7" s="25">
        <v>164.87</v>
      </c>
      <c r="BJ7" s="25">
        <v>254.19</v>
      </c>
      <c r="BK7" s="25">
        <v>259.56</v>
      </c>
      <c r="BL7" s="25">
        <v>248.92</v>
      </c>
      <c r="BM7" s="25">
        <v>251.26</v>
      </c>
      <c r="BN7" s="25">
        <v>255.84</v>
      </c>
      <c r="BO7" s="25">
        <v>265.93</v>
      </c>
      <c r="BP7" s="25">
        <v>113.32</v>
      </c>
      <c r="BQ7" s="25">
        <v>97.06</v>
      </c>
      <c r="BR7" s="25">
        <v>107.7</v>
      </c>
      <c r="BS7" s="25">
        <v>105.27</v>
      </c>
      <c r="BT7" s="25">
        <v>99.91</v>
      </c>
      <c r="BU7" s="25">
        <v>107.42</v>
      </c>
      <c r="BV7" s="25">
        <v>105.07</v>
      </c>
      <c r="BW7" s="25">
        <v>107.54</v>
      </c>
      <c r="BX7" s="25">
        <v>101.93</v>
      </c>
      <c r="BY7" s="25">
        <v>102.36</v>
      </c>
      <c r="BZ7" s="25">
        <v>97.82</v>
      </c>
      <c r="CA7" s="25">
        <v>136.37</v>
      </c>
      <c r="CB7" s="25">
        <v>135.58000000000001</v>
      </c>
      <c r="CC7" s="25">
        <v>139.99</v>
      </c>
      <c r="CD7" s="25">
        <v>145.16999999999999</v>
      </c>
      <c r="CE7" s="25">
        <v>154.25</v>
      </c>
      <c r="CF7" s="25">
        <v>157.19</v>
      </c>
      <c r="CG7" s="25">
        <v>153.71</v>
      </c>
      <c r="CH7" s="25">
        <v>155.9</v>
      </c>
      <c r="CI7" s="25">
        <v>162.47</v>
      </c>
      <c r="CJ7" s="25">
        <v>165.52</v>
      </c>
      <c r="CK7" s="25">
        <v>177.56</v>
      </c>
      <c r="CL7" s="25">
        <v>45.47</v>
      </c>
      <c r="CM7" s="25">
        <v>45.75</v>
      </c>
      <c r="CN7" s="25">
        <v>45.14</v>
      </c>
      <c r="CO7" s="25">
        <v>45.24</v>
      </c>
      <c r="CP7" s="25">
        <v>45</v>
      </c>
      <c r="CQ7" s="25">
        <v>63.16</v>
      </c>
      <c r="CR7" s="25">
        <v>64.41</v>
      </c>
      <c r="CS7" s="25">
        <v>64.11</v>
      </c>
      <c r="CT7" s="25">
        <v>63.81</v>
      </c>
      <c r="CU7" s="25">
        <v>63.58</v>
      </c>
      <c r="CV7" s="25">
        <v>59.81</v>
      </c>
      <c r="CW7" s="25">
        <v>92.6</v>
      </c>
      <c r="CX7" s="25">
        <v>93.48</v>
      </c>
      <c r="CY7" s="25">
        <v>93.45</v>
      </c>
      <c r="CZ7" s="25">
        <v>92.79</v>
      </c>
      <c r="DA7" s="25">
        <v>91.6</v>
      </c>
      <c r="DB7" s="25">
        <v>91.48</v>
      </c>
      <c r="DC7" s="25">
        <v>91.64</v>
      </c>
      <c r="DD7" s="25">
        <v>92.09</v>
      </c>
      <c r="DE7" s="25">
        <v>91.76</v>
      </c>
      <c r="DF7" s="25">
        <v>91.22</v>
      </c>
      <c r="DG7" s="25">
        <v>89.42</v>
      </c>
      <c r="DH7" s="25">
        <v>51.27</v>
      </c>
      <c r="DI7" s="25">
        <v>51.85</v>
      </c>
      <c r="DJ7" s="25">
        <v>52.82</v>
      </c>
      <c r="DK7" s="25">
        <v>53.4</v>
      </c>
      <c r="DL7" s="25">
        <v>52.81</v>
      </c>
      <c r="DM7" s="25">
        <v>51.13</v>
      </c>
      <c r="DN7" s="25">
        <v>51.62</v>
      </c>
      <c r="DO7" s="25">
        <v>52.16</v>
      </c>
      <c r="DP7" s="25">
        <v>52.59</v>
      </c>
      <c r="DQ7" s="25">
        <v>52.74</v>
      </c>
      <c r="DR7" s="25">
        <v>52.02</v>
      </c>
      <c r="DS7" s="25">
        <v>43.67</v>
      </c>
      <c r="DT7" s="25">
        <v>44.9</v>
      </c>
      <c r="DU7" s="25">
        <v>45.85</v>
      </c>
      <c r="DV7" s="25">
        <v>46.72</v>
      </c>
      <c r="DW7" s="25">
        <v>47.38</v>
      </c>
      <c r="DX7" s="25">
        <v>22.41</v>
      </c>
      <c r="DY7" s="25">
        <v>23.68</v>
      </c>
      <c r="DZ7" s="25">
        <v>25.76</v>
      </c>
      <c r="EA7" s="25">
        <v>27.51</v>
      </c>
      <c r="EB7" s="25">
        <v>28.57</v>
      </c>
      <c r="EC7" s="25">
        <v>25.37</v>
      </c>
      <c r="ED7" s="25">
        <v>0.82</v>
      </c>
      <c r="EE7" s="25">
        <v>0.44</v>
      </c>
      <c r="EF7" s="25">
        <v>0.51</v>
      </c>
      <c r="EG7" s="25">
        <v>0.49</v>
      </c>
      <c r="EH7" s="25">
        <v>0.77</v>
      </c>
      <c r="EI7" s="25">
        <v>0.73</v>
      </c>
      <c r="EJ7" s="25">
        <v>0.79</v>
      </c>
      <c r="EK7" s="25">
        <v>0.75</v>
      </c>
      <c r="EL7" s="25">
        <v>0.78</v>
      </c>
      <c r="EM7" s="25">
        <v>0.73</v>
      </c>
      <c r="EN7" s="25">
        <v>0.62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>DATEVALUE($B7-B11&amp;"/1/"&amp;B12)</f>
        <v>36892</v>
      </c>
      <c r="C10" s="29">
        <f t="shared" ref="C10:F10" si="15">DATEVALUE($B7-C11&amp;"/1/"&amp;C12)</f>
        <v>37257</v>
      </c>
      <c r="D10" s="29">
        <f t="shared" si="15"/>
        <v>37622</v>
      </c>
      <c r="E10" s="29">
        <f t="shared" si="15"/>
        <v>37987</v>
      </c>
      <c r="F10" s="29">
        <f t="shared" si="15"/>
        <v>38353</v>
      </c>
    </row>
    <row r="11" spans="1:144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2">
      <c r="B13" t="s">
        <v>107</v>
      </c>
      <c r="C13" t="s">
        <v>108</v>
      </c>
      <c r="D13" t="s">
        <v>107</v>
      </c>
      <c r="E13" t="s">
        <v>109</v>
      </c>
      <c r="F13" t="s">
        <v>110</v>
      </c>
      <c r="G13" t="s">
        <v>111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田中　啓太</cp:lastModifiedBy>
  <dcterms:created xsi:type="dcterms:W3CDTF">2025-01-24T06:48:18Z</dcterms:created>
  <dcterms:modified xsi:type="dcterms:W3CDTF">2025-03-03T01:51:38Z</dcterms:modified>
  <cp:category/>
</cp:coreProperties>
</file>