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cgpnxbMcOTe0cRPPT69t21ig33CpFFlbBAHmBnPPP0nKv0V68NzLYLphRB1tmQpq6rannZXgish6fSspymAmJw==" workbookSaltValue="t9V6bMSp5ygAOfNmRZEwLA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<sst xmlns="http://schemas.openxmlformats.org/spreadsheetml/2006/main" xmlns:r="http://schemas.openxmlformats.org/officeDocument/2006/relationships" count="110" uniqueCount="110">
  <si>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</si>
  <si>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</si>
  <si>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処理区域内人口</t>
  </si>
  <si>
    <t>経営比較分析表（平成30年度決算）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</si>
  <si>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</si>
  <si>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</si>
  <si>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</si>
  <si>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</si>
  <si>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</si>
  <si>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</si>
  <si>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</si>
  <si>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</si>
  <si>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</si>
  <si>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</si>
  <si>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</si>
  <si>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</si>
  <si>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</si>
  <si>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</si>
  <si>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</si>
  <si>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</si>
  <si>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</si>
  <si>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</si>
  <si>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</si>
  <si>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</si>
  <si>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</si>
  <si>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</si>
  <si>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①有形固定資産減価償却率については、増加傾向にある。計画的に施設の更新を図っていく必要がある。
②管路老朽化率については、耐用年数を超えた管路が無い為、0%となっている。
③管路改善率については、耐用年数を超えた管路が無い為、0%となっている。</t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</si>
  <si>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</si>
  <si>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</si>
  <si>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</si>
  <si>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</si>
  <si>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平成30年度全国平均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</si>
  <si>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</si>
  <si>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</si>
  <si>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</si>
  <si>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</si>
  <si>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</si>
  <si>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</si>
  <si>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</si>
  <si>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</si>
  <si>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</si>
  <si>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</si>
  <si>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</si>
  <si>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</si>
  <si>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</si>
  <si>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</si>
  <si>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</si>
  <si>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</si>
  <si>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</si>
  <si>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</si>
  <si>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</si>
  <si>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</si>
  <si>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</si>
  <si>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</si>
  <si>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</si>
  <si>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</si>
  <si>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</si>
  <si>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</si>
  <si>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</si>
  <si>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</si>
  <si>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</si>
  <si>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</si>
  <si>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</si>
  <si>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</si>
  <si>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</si>
  <si>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</si>
  <si>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</si>
  <si>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</si>
  <si>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</si>
  <si>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</si>
  <si>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</si>
  <si>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</si>
  <si>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</si>
  <si>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</si>
  <si>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</si>
  <si>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</si>
  <si>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</si>
  <si>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</si>
  <si>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</si>
  <si>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</si>
  <si>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</si>
  <si>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</si>
  <si>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</si>
  <si>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</si>
  <si>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</si>
  <si>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</si>
  <si>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</si>
  <si>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</si>
  <si>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</si>
  <si>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</si>
  <si>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</si>
  <si>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</si>
  <si>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</si>
  <si>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</si>
  <si>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</si>
  <si>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</si>
  <si>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宝達志水町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</si>
  <si>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</si>
  <si>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</si>
  <si>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</si>
  <si>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</si>
  <si>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</si>
  <si>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</si>
  <si>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</si>
  <si>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</si>
  <si>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</si>
  <si>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</si>
  <si>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</si>
  <si>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①経常収支比率については、100%を超えているが、一般会計からの繰入金で収入を補っているからであり、今後の人口減少等で下水道使用料の減少が見込まれることから、下水道使用料単価の見直しと経費削減が必要である。
②累積欠損金比率については、0%となっている。今後においても、発生する見込みは無いと考えている。
③流動比率については、下水道事業間での資金調整を行った結果、対前年度よりも増加となった。 
④企業債残高事業規模比率については、下水道使用料収入の減少により、比率は増加傾向となっている。適正な企業債発行と下水道使用料単価の見直しが必要である。
⑤経費回収率については、類似団体を上回っている状況であるが、平成29年度まで上昇傾向にあったが平成30年度では減少に転じてしまった。使用料収入の確保と汚水処理費の削減が必要である。
⑥汚水処理原価については、下水道使用料単価を上回っている状況が続いている。より一層、効果的な経営を行う必要がある。  
⑦施設利用率については、類似団体を下回っていることから、施設の統廃合を検討している。
⑧水洗化率については、類似団体を上回っている。今後も水洗化率の向上に努めていく。</t>
    <rPh sb="154" eb="156">
      <t>リュウドウ</t>
    </rPh>
    <rPh sb="156" eb="158">
      <t>ヒリツ</t>
    </rPh>
    <rPh sb="164" eb="167">
      <t>ゲスイドウ</t>
    </rPh>
    <rPh sb="167" eb="169">
      <t>ジギョウ</t>
    </rPh>
    <rPh sb="169" eb="170">
      <t>カン</t>
    </rPh>
    <rPh sb="172" eb="174">
      <t>シキン</t>
    </rPh>
    <rPh sb="174" eb="176">
      <t>チョウセイ</t>
    </rPh>
    <rPh sb="177" eb="178">
      <t>オコナ</t>
    </rPh>
    <rPh sb="180" eb="182">
      <t>ケッカ</t>
    </rPh>
    <rPh sb="183" eb="184">
      <t>タイ</t>
    </rPh>
    <rPh sb="184" eb="187">
      <t>ゼンネンド</t>
    </rPh>
    <rPh sb="190" eb="192">
      <t>ゾウカ</t>
    </rPh>
    <rPh sb="305" eb="307">
      <t>ヘイセイ</t>
    </rPh>
    <rPh sb="309" eb="311">
      <t>ネンド</t>
    </rPh>
    <rPh sb="313" eb="315">
      <t>ジョウショウ</t>
    </rPh>
    <rPh sb="315" eb="317">
      <t>ケイコウ</t>
    </rPh>
    <rPh sb="322" eb="324">
      <t>ヘイセイ</t>
    </rPh>
    <rPh sb="326" eb="328">
      <t>ネンド</t>
    </rPh>
    <rPh sb="330" eb="332">
      <t>ゲンショウ</t>
    </rPh>
    <rPh sb="333" eb="334">
      <t>テン</t>
    </rPh>
    <rPh sb="341" eb="344">
      <t>シヨウリョウ</t>
    </rPh>
    <rPh sb="344" eb="346">
      <t>シュウニュウ</t>
    </rPh>
    <rPh sb="347" eb="349">
      <t>カクホ</t>
    </rPh>
    <rPh sb="350" eb="352">
      <t>オスイ</t>
    </rPh>
    <rPh sb="352" eb="355">
      <t>ショリヒ</t>
    </rPh>
    <rPh sb="356" eb="358">
      <t>サクゲン</t>
    </rPh>
    <rPh sb="359" eb="361">
      <t>ヒツヨウ</t>
    </rPh>
    <phoneticPr fontId="1"/>
  </si>
  <si>
    <t>今後の人口減少を踏まえ、施設の更新を計画的に行いつつ、効率的な経営を行っていく必要がある。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</si>
</sst>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.00;&quot;△&quot;#,##0.00"/>
    <numFmt numFmtId="180" formatCode="#,##0.00;&quot;△&quot;#,##0.00;&quot;-&quot;"/>
    <numFmt numFmtId="177" formatCode="#,##0;&quot;△&quot;#,##0"/>
    <numFmt numFmtId="179" formatCode="0.00_);[Red]\(0.00\)"/>
    <numFmt numFmtId="178" formatCode="ge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2.e-002</c:v>
                </c:pt>
                <c:pt idx="1">
                  <c:v>1.e-002</c:v>
                </c:pt>
                <c:pt idx="2">
                  <c:v>2.0499999999999998</c:v>
                </c:pt>
                <c:pt idx="3">
                  <c:v>0.44</c:v>
                </c:pt>
                <c:pt idx="4">
                  <c:v>4.e-002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61.44</c:v>
                </c:pt>
                <c:pt idx="1">
                  <c:v>55.27</c:v>
                </c:pt>
                <c:pt idx="2">
                  <c:v>52.77</c:v>
                </c:pt>
                <c:pt idx="3">
                  <c:v>52.77</c:v>
                </c:pt>
                <c:pt idx="4">
                  <c:v>51.6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56.01</c:v>
                </c:pt>
                <c:pt idx="4">
                  <c:v>56.72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90.53</c:v>
                </c:pt>
                <c:pt idx="1">
                  <c:v>91.11</c:v>
                </c:pt>
                <c:pt idx="2">
                  <c:v>91.39</c:v>
                </c:pt>
                <c:pt idx="3">
                  <c:v>91.56</c:v>
                </c:pt>
                <c:pt idx="4">
                  <c:v>91.77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89.77</c:v>
                </c:pt>
                <c:pt idx="4">
                  <c:v>90.04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102.63</c:v>
                </c:pt>
                <c:pt idx="1">
                  <c:v>102.77</c:v>
                </c:pt>
                <c:pt idx="2">
                  <c:v>108.92</c:v>
                </c:pt>
                <c:pt idx="3">
                  <c:v>107.75</c:v>
                </c:pt>
                <c:pt idx="4">
                  <c:v>114.81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97.53</c:v>
                </c:pt>
                <c:pt idx="1">
                  <c:v>99.64</c:v>
                </c:pt>
                <c:pt idx="2">
                  <c:v>99.66</c:v>
                </c:pt>
                <c:pt idx="3">
                  <c:v>100.99</c:v>
                </c:pt>
                <c:pt idx="4">
                  <c:v>101.27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35.700000000000003</c:v>
                </c:pt>
                <c:pt idx="1">
                  <c:v>38</c:v>
                </c:pt>
                <c:pt idx="2">
                  <c:v>40.25</c:v>
                </c:pt>
                <c:pt idx="3">
                  <c:v>42.48</c:v>
                </c:pt>
                <c:pt idx="4">
                  <c:v>44.67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20.68</c:v>
                </c:pt>
                <c:pt idx="1">
                  <c:v>22.41</c:v>
                </c:pt>
                <c:pt idx="2">
                  <c:v>22.9</c:v>
                </c:pt>
                <c:pt idx="3">
                  <c:v>22.69</c:v>
                </c:pt>
                <c:pt idx="4">
                  <c:v>24.32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8.e-002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223.09</c:v>
                </c:pt>
                <c:pt idx="1">
                  <c:v>214.61</c:v>
                </c:pt>
                <c:pt idx="2">
                  <c:v>225.39</c:v>
                </c:pt>
                <c:pt idx="3">
                  <c:v>149.02000000000001</c:v>
                </c:pt>
                <c:pt idx="4">
                  <c:v>137.09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7.37</c:v>
                </c:pt>
                <c:pt idx="1">
                  <c:v>11.17</c:v>
                </c:pt>
                <c:pt idx="2">
                  <c:v>5.63</c:v>
                </c:pt>
                <c:pt idx="3">
                  <c:v>8.81</c:v>
                </c:pt>
                <c:pt idx="4">
                  <c:v>21.59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33.03</c:v>
                </c:pt>
                <c:pt idx="1">
                  <c:v>29.45</c:v>
                </c:pt>
                <c:pt idx="2">
                  <c:v>31.84</c:v>
                </c:pt>
                <c:pt idx="3">
                  <c:v>38.119999999999997</c:v>
                </c:pt>
                <c:pt idx="4">
                  <c:v>43.5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1937.58</c:v>
                </c:pt>
                <c:pt idx="1">
                  <c:v>1931.46</c:v>
                </c:pt>
                <c:pt idx="2">
                  <c:v>1313.21</c:v>
                </c:pt>
                <c:pt idx="3">
                  <c:v>1234.02</c:v>
                </c:pt>
                <c:pt idx="4">
                  <c:v>1656.43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684.74</c:v>
                </c:pt>
                <c:pt idx="4">
                  <c:v>654.91999999999996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68.77</c:v>
                </c:pt>
                <c:pt idx="2">
                  <c:v>109.61</c:v>
                </c:pt>
                <c:pt idx="3">
                  <c:v>111.5</c:v>
                </c:pt>
                <c:pt idx="4">
                  <c:v>97.95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65.33</c:v>
                </c:pt>
                <c:pt idx="4">
                  <c:v>65.39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228.25</c:v>
                </c:pt>
                <c:pt idx="1">
                  <c:v>227.12</c:v>
                </c:pt>
                <c:pt idx="2">
                  <c:v>207.1</c:v>
                </c:pt>
                <c:pt idx="3">
                  <c:v>215.5</c:v>
                </c:pt>
                <c:pt idx="4">
                  <c:v>224.25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227.43</c:v>
                </c:pt>
                <c:pt idx="4">
                  <c:v>230.88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【101.60】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【195.44】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【34.27】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【747.76】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【85.82】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【52.23】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【261.46】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【59.51】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【24.12】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C: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workbookViewId="0"/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石川県　宝達志水町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8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12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19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農業集落排水</v>
      </c>
      <c r="Q8" s="6"/>
      <c r="R8" s="6"/>
      <c r="S8" s="6"/>
      <c r="T8" s="6"/>
      <c r="U8" s="6"/>
      <c r="V8" s="6"/>
      <c r="W8" s="6" t="str">
        <f>データ!L6</f>
        <v>F1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13201</v>
      </c>
      <c r="AM8" s="22"/>
      <c r="AN8" s="22"/>
      <c r="AO8" s="22"/>
      <c r="AP8" s="22"/>
      <c r="AQ8" s="22"/>
      <c r="AR8" s="22"/>
      <c r="AS8" s="22"/>
      <c r="AT8" s="7">
        <f>データ!T6</f>
        <v>111.52</v>
      </c>
      <c r="AU8" s="7"/>
      <c r="AV8" s="7"/>
      <c r="AW8" s="7"/>
      <c r="AX8" s="7"/>
      <c r="AY8" s="7"/>
      <c r="AZ8" s="7"/>
      <c r="BA8" s="7"/>
      <c r="BB8" s="7">
        <f>データ!U6</f>
        <v>118.37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13</v>
      </c>
      <c r="BM8" s="38"/>
      <c r="BN8" s="45" t="s">
        <v>21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27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32</v>
      </c>
      <c r="AM9" s="5"/>
      <c r="AN9" s="5"/>
      <c r="AO9" s="5"/>
      <c r="AP9" s="5"/>
      <c r="AQ9" s="5"/>
      <c r="AR9" s="5"/>
      <c r="AS9" s="5"/>
      <c r="AT9" s="5" t="s">
        <v>33</v>
      </c>
      <c r="AU9" s="5"/>
      <c r="AV9" s="5"/>
      <c r="AW9" s="5"/>
      <c r="AX9" s="5"/>
      <c r="AY9" s="5"/>
      <c r="AZ9" s="5"/>
      <c r="BA9" s="5"/>
      <c r="BB9" s="5" t="s">
        <v>36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37</v>
      </c>
      <c r="BM9" s="39"/>
      <c r="BN9" s="46" t="s">
        <v>39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53.5</v>
      </c>
      <c r="J10" s="7"/>
      <c r="K10" s="7"/>
      <c r="L10" s="7"/>
      <c r="M10" s="7"/>
      <c r="N10" s="7"/>
      <c r="O10" s="7"/>
      <c r="P10" s="7">
        <f>データ!P6</f>
        <v>21.16</v>
      </c>
      <c r="Q10" s="7"/>
      <c r="R10" s="7"/>
      <c r="S10" s="7"/>
      <c r="T10" s="7"/>
      <c r="U10" s="7"/>
      <c r="V10" s="7"/>
      <c r="W10" s="7">
        <f>データ!Q6</f>
        <v>92.86</v>
      </c>
      <c r="X10" s="7"/>
      <c r="Y10" s="7"/>
      <c r="Z10" s="7"/>
      <c r="AA10" s="7"/>
      <c r="AB10" s="7"/>
      <c r="AC10" s="7"/>
      <c r="AD10" s="22">
        <f>データ!R6</f>
        <v>4428</v>
      </c>
      <c r="AE10" s="22"/>
      <c r="AF10" s="22"/>
      <c r="AG10" s="22"/>
      <c r="AH10" s="22"/>
      <c r="AI10" s="22"/>
      <c r="AJ10" s="22"/>
      <c r="AK10" s="2"/>
      <c r="AL10" s="22">
        <f>データ!V6</f>
        <v>2783</v>
      </c>
      <c r="AM10" s="22"/>
      <c r="AN10" s="22"/>
      <c r="AO10" s="22"/>
      <c r="AP10" s="22"/>
      <c r="AQ10" s="22"/>
      <c r="AR10" s="22"/>
      <c r="AS10" s="22"/>
      <c r="AT10" s="7">
        <f>データ!W6</f>
        <v>1.6800000000000002</v>
      </c>
      <c r="AU10" s="7"/>
      <c r="AV10" s="7"/>
      <c r="AW10" s="7"/>
      <c r="AX10" s="7"/>
      <c r="AY10" s="7"/>
      <c r="AZ10" s="7"/>
      <c r="BA10" s="7"/>
      <c r="BB10" s="7">
        <f>データ!X6</f>
        <v>1656.55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40</v>
      </c>
      <c r="BM10" s="40"/>
      <c r="BN10" s="47" t="s">
        <v>31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41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42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108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44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26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10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109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45</v>
      </c>
    </row>
    <row r="84" spans="1:78" hidden="1">
      <c r="B84" s="12" t="s">
        <v>46</v>
      </c>
      <c r="C84" s="12"/>
      <c r="D84" s="12"/>
      <c r="E84" s="12" t="s">
        <v>48</v>
      </c>
      <c r="F84" s="12" t="s">
        <v>49</v>
      </c>
      <c r="G84" s="12" t="s">
        <v>50</v>
      </c>
      <c r="H84" s="12" t="s">
        <v>43</v>
      </c>
      <c r="I84" s="12" t="s">
        <v>9</v>
      </c>
      <c r="J84" s="12" t="s">
        <v>51</v>
      </c>
      <c r="K84" s="12" t="s">
        <v>52</v>
      </c>
      <c r="L84" s="12" t="s">
        <v>35</v>
      </c>
      <c r="M84" s="12" t="s">
        <v>38</v>
      </c>
      <c r="N84" s="12" t="s">
        <v>54</v>
      </c>
      <c r="O84" s="12" t="s">
        <v>56</v>
      </c>
    </row>
    <row r="85" spans="1:78" hidden="1">
      <c r="B85" s="12"/>
      <c r="C85" s="12"/>
      <c r="D85" s="12"/>
      <c r="E85" s="12" t="str">
        <f>データ!AI6</f>
        <v>【101.60】</v>
      </c>
      <c r="F85" s="12" t="str">
        <f>データ!AT6</f>
        <v>【195.44】</v>
      </c>
      <c r="G85" s="12" t="str">
        <f>データ!BE6</f>
        <v>【34.27】</v>
      </c>
      <c r="H85" s="12" t="str">
        <f>データ!BP6</f>
        <v>【747.76】</v>
      </c>
      <c r="I85" s="12" t="str">
        <f>データ!CA6</f>
        <v>【59.51】</v>
      </c>
      <c r="J85" s="12" t="str">
        <f>データ!CL6</f>
        <v>【261.46】</v>
      </c>
      <c r="K85" s="12" t="str">
        <f>データ!CW6</f>
        <v>【52.23】</v>
      </c>
      <c r="L85" s="12" t="str">
        <f>データ!DH6</f>
        <v>【85.82】</v>
      </c>
      <c r="M85" s="12" t="str">
        <f>データ!DS6</f>
        <v>【24.12】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38rLqcV7Zi1aJlCJziIDRavtIz8hZnv3c0uJK0yZuzFHUKY7eXiozv4TxjQdjxs15FPHBtHMgyWlHAZP+hxPzQ==" saltValue="xk5fCF8vGE2QSmCPaGRMvw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0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57</v>
      </c>
      <c r="Y1" s="78">
        <v>1</v>
      </c>
      <c r="Z1" s="78">
        <v>1</v>
      </c>
      <c r="AA1" s="78">
        <v>1</v>
      </c>
      <c r="AB1" s="78">
        <v>1</v>
      </c>
      <c r="AC1" s="78">
        <v>1</v>
      </c>
      <c r="AD1" s="78">
        <v>1</v>
      </c>
      <c r="AE1" s="78">
        <v>1</v>
      </c>
      <c r="AF1" s="78">
        <v>1</v>
      </c>
      <c r="AG1" s="78">
        <v>1</v>
      </c>
      <c r="AH1" s="78">
        <v>1</v>
      </c>
      <c r="AI1" s="78"/>
      <c r="AJ1" s="78">
        <v>1</v>
      </c>
      <c r="AK1" s="78">
        <v>1</v>
      </c>
      <c r="AL1" s="78">
        <v>1</v>
      </c>
      <c r="AM1" s="78">
        <v>1</v>
      </c>
      <c r="AN1" s="78">
        <v>1</v>
      </c>
      <c r="AO1" s="78">
        <v>1</v>
      </c>
      <c r="AP1" s="78">
        <v>1</v>
      </c>
      <c r="AQ1" s="78">
        <v>1</v>
      </c>
      <c r="AR1" s="78">
        <v>1</v>
      </c>
      <c r="AS1" s="78">
        <v>1</v>
      </c>
      <c r="AT1" s="78"/>
      <c r="AU1" s="78">
        <v>1</v>
      </c>
      <c r="AV1" s="78">
        <v>1</v>
      </c>
      <c r="AW1" s="78">
        <v>1</v>
      </c>
      <c r="AX1" s="78">
        <v>1</v>
      </c>
      <c r="AY1" s="78">
        <v>1</v>
      </c>
      <c r="AZ1" s="78">
        <v>1</v>
      </c>
      <c r="BA1" s="78">
        <v>1</v>
      </c>
      <c r="BB1" s="78">
        <v>1</v>
      </c>
      <c r="BC1" s="78">
        <v>1</v>
      </c>
      <c r="BD1" s="78">
        <v>1</v>
      </c>
      <c r="BE1" s="78"/>
      <c r="BF1" s="78">
        <v>1</v>
      </c>
      <c r="BG1" s="78">
        <v>1</v>
      </c>
      <c r="BH1" s="78">
        <v>1</v>
      </c>
      <c r="BI1" s="78">
        <v>1</v>
      </c>
      <c r="BJ1" s="78">
        <v>1</v>
      </c>
      <c r="BK1" s="78">
        <v>1</v>
      </c>
      <c r="BL1" s="78">
        <v>1</v>
      </c>
      <c r="BM1" s="78">
        <v>1</v>
      </c>
      <c r="BN1" s="78">
        <v>1</v>
      </c>
      <c r="BO1" s="78">
        <v>1</v>
      </c>
      <c r="BP1" s="78"/>
      <c r="BQ1" s="78">
        <v>1</v>
      </c>
      <c r="BR1" s="78">
        <v>1</v>
      </c>
      <c r="BS1" s="78">
        <v>1</v>
      </c>
      <c r="BT1" s="78">
        <v>1</v>
      </c>
      <c r="BU1" s="78">
        <v>1</v>
      </c>
      <c r="BV1" s="78">
        <v>1</v>
      </c>
      <c r="BW1" s="78">
        <v>1</v>
      </c>
      <c r="BX1" s="78">
        <v>1</v>
      </c>
      <c r="BY1" s="78">
        <v>1</v>
      </c>
      <c r="BZ1" s="78">
        <v>1</v>
      </c>
      <c r="CA1" s="78"/>
      <c r="CB1" s="78">
        <v>1</v>
      </c>
      <c r="CC1" s="78">
        <v>1</v>
      </c>
      <c r="CD1" s="78">
        <v>1</v>
      </c>
      <c r="CE1" s="78">
        <v>1</v>
      </c>
      <c r="CF1" s="78">
        <v>1</v>
      </c>
      <c r="CG1" s="78">
        <v>1</v>
      </c>
      <c r="CH1" s="78">
        <v>1</v>
      </c>
      <c r="CI1" s="78">
        <v>1</v>
      </c>
      <c r="CJ1" s="78">
        <v>1</v>
      </c>
      <c r="CK1" s="78">
        <v>1</v>
      </c>
      <c r="CL1" s="78"/>
      <c r="CM1" s="78">
        <v>1</v>
      </c>
      <c r="CN1" s="78">
        <v>1</v>
      </c>
      <c r="CO1" s="78">
        <v>1</v>
      </c>
      <c r="CP1" s="78">
        <v>1</v>
      </c>
      <c r="CQ1" s="78">
        <v>1</v>
      </c>
      <c r="CR1" s="78">
        <v>1</v>
      </c>
      <c r="CS1" s="78">
        <v>1</v>
      </c>
      <c r="CT1" s="78">
        <v>1</v>
      </c>
      <c r="CU1" s="78">
        <v>1</v>
      </c>
      <c r="CV1" s="78">
        <v>1</v>
      </c>
      <c r="CW1" s="78"/>
      <c r="CX1" s="78">
        <v>1</v>
      </c>
      <c r="CY1" s="78">
        <v>1</v>
      </c>
      <c r="CZ1" s="78">
        <v>1</v>
      </c>
      <c r="DA1" s="78">
        <v>1</v>
      </c>
      <c r="DB1" s="78">
        <v>1</v>
      </c>
      <c r="DC1" s="78">
        <v>1</v>
      </c>
      <c r="DD1" s="78">
        <v>1</v>
      </c>
      <c r="DE1" s="78">
        <v>1</v>
      </c>
      <c r="DF1" s="78">
        <v>1</v>
      </c>
      <c r="DG1" s="78">
        <v>1</v>
      </c>
      <c r="DH1" s="78"/>
      <c r="DI1" s="78">
        <v>1</v>
      </c>
      <c r="DJ1" s="78">
        <v>1</v>
      </c>
      <c r="DK1" s="78">
        <v>1</v>
      </c>
      <c r="DL1" s="78">
        <v>1</v>
      </c>
      <c r="DM1" s="78">
        <v>1</v>
      </c>
      <c r="DN1" s="78">
        <v>1</v>
      </c>
      <c r="DO1" s="78">
        <v>1</v>
      </c>
      <c r="DP1" s="78">
        <v>1</v>
      </c>
      <c r="DQ1" s="78">
        <v>1</v>
      </c>
      <c r="DR1" s="78">
        <v>1</v>
      </c>
      <c r="DS1" s="78"/>
      <c r="DT1" s="78">
        <v>1</v>
      </c>
      <c r="DU1" s="78">
        <v>1</v>
      </c>
      <c r="DV1" s="78">
        <v>1</v>
      </c>
      <c r="DW1" s="78">
        <v>1</v>
      </c>
      <c r="DX1" s="78">
        <v>1</v>
      </c>
      <c r="DY1" s="78">
        <v>1</v>
      </c>
      <c r="DZ1" s="78">
        <v>1</v>
      </c>
      <c r="EA1" s="78">
        <v>1</v>
      </c>
      <c r="EB1" s="78">
        <v>1</v>
      </c>
      <c r="EC1" s="78">
        <v>1</v>
      </c>
      <c r="ED1" s="78"/>
      <c r="EE1" s="78">
        <v>1</v>
      </c>
      <c r="EF1" s="78">
        <v>1</v>
      </c>
      <c r="EG1" s="78">
        <v>1</v>
      </c>
      <c r="EH1" s="78">
        <v>1</v>
      </c>
      <c r="EI1" s="78">
        <v>1</v>
      </c>
      <c r="EJ1" s="78">
        <v>1</v>
      </c>
      <c r="EK1" s="78">
        <v>1</v>
      </c>
      <c r="EL1" s="78">
        <v>1</v>
      </c>
      <c r="EM1" s="78">
        <v>1</v>
      </c>
      <c r="EN1" s="78">
        <v>1</v>
      </c>
      <c r="EO1" s="78"/>
    </row>
    <row r="2" spans="1:148">
      <c r="A2" s="60" t="s">
        <v>58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20</v>
      </c>
      <c r="B3" s="62" t="s">
        <v>34</v>
      </c>
      <c r="C3" s="62" t="s">
        <v>60</v>
      </c>
      <c r="D3" s="62" t="s">
        <v>61</v>
      </c>
      <c r="E3" s="62" t="s">
        <v>5</v>
      </c>
      <c r="F3" s="62" t="s">
        <v>4</v>
      </c>
      <c r="G3" s="62" t="s">
        <v>25</v>
      </c>
      <c r="H3" s="68" t="s">
        <v>62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6"/>
      <c r="Y3" s="79" t="s">
        <v>55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 t="s">
        <v>11</v>
      </c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</row>
    <row r="4" spans="1:148">
      <c r="A4" s="60" t="s">
        <v>63</v>
      </c>
      <c r="B4" s="63"/>
      <c r="C4" s="63"/>
      <c r="D4" s="63"/>
      <c r="E4" s="63"/>
      <c r="F4" s="63"/>
      <c r="G4" s="63"/>
      <c r="H4" s="6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7"/>
      <c r="Y4" s="80" t="s">
        <v>53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 t="s">
        <v>47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 t="s">
        <v>29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 t="s">
        <v>64</v>
      </c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 t="s">
        <v>15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 t="s">
        <v>65</v>
      </c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 t="s">
        <v>1</v>
      </c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 t="s">
        <v>66</v>
      </c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 t="s">
        <v>67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 t="s">
        <v>68</v>
      </c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 t="s">
        <v>69</v>
      </c>
      <c r="EF4" s="80"/>
      <c r="EG4" s="80"/>
      <c r="EH4" s="80"/>
      <c r="EI4" s="80"/>
      <c r="EJ4" s="80"/>
      <c r="EK4" s="80"/>
      <c r="EL4" s="80"/>
      <c r="EM4" s="80"/>
      <c r="EN4" s="80"/>
      <c r="EO4" s="80"/>
    </row>
    <row r="5" spans="1:148">
      <c r="A5" s="60" t="s">
        <v>70</v>
      </c>
      <c r="B5" s="64"/>
      <c r="C5" s="64"/>
      <c r="D5" s="64"/>
      <c r="E5" s="64"/>
      <c r="F5" s="64"/>
      <c r="G5" s="64"/>
      <c r="H5" s="70" t="s">
        <v>59</v>
      </c>
      <c r="I5" s="70" t="s">
        <v>71</v>
      </c>
      <c r="J5" s="70" t="s">
        <v>72</v>
      </c>
      <c r="K5" s="70" t="s">
        <v>73</v>
      </c>
      <c r="L5" s="70" t="s">
        <v>74</v>
      </c>
      <c r="M5" s="70" t="s">
        <v>6</v>
      </c>
      <c r="N5" s="70" t="s">
        <v>75</v>
      </c>
      <c r="O5" s="70" t="s">
        <v>76</v>
      </c>
      <c r="P5" s="70" t="s">
        <v>77</v>
      </c>
      <c r="Q5" s="70" t="s">
        <v>78</v>
      </c>
      <c r="R5" s="70" t="s">
        <v>79</v>
      </c>
      <c r="S5" s="70" t="s">
        <v>80</v>
      </c>
      <c r="T5" s="70" t="s">
        <v>81</v>
      </c>
      <c r="U5" s="70" t="s">
        <v>0</v>
      </c>
      <c r="V5" s="70" t="s">
        <v>2</v>
      </c>
      <c r="W5" s="70" t="s">
        <v>82</v>
      </c>
      <c r="X5" s="70" t="s">
        <v>83</v>
      </c>
      <c r="Y5" s="70" t="s">
        <v>84</v>
      </c>
      <c r="Z5" s="70" t="s">
        <v>85</v>
      </c>
      <c r="AA5" s="70" t="s">
        <v>86</v>
      </c>
      <c r="AB5" s="70" t="s">
        <v>87</v>
      </c>
      <c r="AC5" s="70" t="s">
        <v>88</v>
      </c>
      <c r="AD5" s="70" t="s">
        <v>90</v>
      </c>
      <c r="AE5" s="70" t="s">
        <v>91</v>
      </c>
      <c r="AF5" s="70" t="s">
        <v>92</v>
      </c>
      <c r="AG5" s="70" t="s">
        <v>93</v>
      </c>
      <c r="AH5" s="70" t="s">
        <v>94</v>
      </c>
      <c r="AI5" s="70" t="s">
        <v>46</v>
      </c>
      <c r="AJ5" s="70" t="s">
        <v>84</v>
      </c>
      <c r="AK5" s="70" t="s">
        <v>85</v>
      </c>
      <c r="AL5" s="70" t="s">
        <v>86</v>
      </c>
      <c r="AM5" s="70" t="s">
        <v>87</v>
      </c>
      <c r="AN5" s="70" t="s">
        <v>88</v>
      </c>
      <c r="AO5" s="70" t="s">
        <v>90</v>
      </c>
      <c r="AP5" s="70" t="s">
        <v>91</v>
      </c>
      <c r="AQ5" s="70" t="s">
        <v>92</v>
      </c>
      <c r="AR5" s="70" t="s">
        <v>93</v>
      </c>
      <c r="AS5" s="70" t="s">
        <v>94</v>
      </c>
      <c r="AT5" s="70" t="s">
        <v>89</v>
      </c>
      <c r="AU5" s="70" t="s">
        <v>84</v>
      </c>
      <c r="AV5" s="70" t="s">
        <v>85</v>
      </c>
      <c r="AW5" s="70" t="s">
        <v>86</v>
      </c>
      <c r="AX5" s="70" t="s">
        <v>87</v>
      </c>
      <c r="AY5" s="70" t="s">
        <v>88</v>
      </c>
      <c r="AZ5" s="70" t="s">
        <v>90</v>
      </c>
      <c r="BA5" s="70" t="s">
        <v>91</v>
      </c>
      <c r="BB5" s="70" t="s">
        <v>92</v>
      </c>
      <c r="BC5" s="70" t="s">
        <v>93</v>
      </c>
      <c r="BD5" s="70" t="s">
        <v>94</v>
      </c>
      <c r="BE5" s="70" t="s">
        <v>89</v>
      </c>
      <c r="BF5" s="70" t="s">
        <v>84</v>
      </c>
      <c r="BG5" s="70" t="s">
        <v>85</v>
      </c>
      <c r="BH5" s="70" t="s">
        <v>86</v>
      </c>
      <c r="BI5" s="70" t="s">
        <v>87</v>
      </c>
      <c r="BJ5" s="70" t="s">
        <v>88</v>
      </c>
      <c r="BK5" s="70" t="s">
        <v>90</v>
      </c>
      <c r="BL5" s="70" t="s">
        <v>91</v>
      </c>
      <c r="BM5" s="70" t="s">
        <v>92</v>
      </c>
      <c r="BN5" s="70" t="s">
        <v>93</v>
      </c>
      <c r="BO5" s="70" t="s">
        <v>94</v>
      </c>
      <c r="BP5" s="70" t="s">
        <v>89</v>
      </c>
      <c r="BQ5" s="70" t="s">
        <v>84</v>
      </c>
      <c r="BR5" s="70" t="s">
        <v>85</v>
      </c>
      <c r="BS5" s="70" t="s">
        <v>86</v>
      </c>
      <c r="BT5" s="70" t="s">
        <v>87</v>
      </c>
      <c r="BU5" s="70" t="s">
        <v>88</v>
      </c>
      <c r="BV5" s="70" t="s">
        <v>90</v>
      </c>
      <c r="BW5" s="70" t="s">
        <v>91</v>
      </c>
      <c r="BX5" s="70" t="s">
        <v>92</v>
      </c>
      <c r="BY5" s="70" t="s">
        <v>93</v>
      </c>
      <c r="BZ5" s="70" t="s">
        <v>94</v>
      </c>
      <c r="CA5" s="70" t="s">
        <v>89</v>
      </c>
      <c r="CB5" s="70" t="s">
        <v>84</v>
      </c>
      <c r="CC5" s="70" t="s">
        <v>85</v>
      </c>
      <c r="CD5" s="70" t="s">
        <v>86</v>
      </c>
      <c r="CE5" s="70" t="s">
        <v>87</v>
      </c>
      <c r="CF5" s="70" t="s">
        <v>88</v>
      </c>
      <c r="CG5" s="70" t="s">
        <v>90</v>
      </c>
      <c r="CH5" s="70" t="s">
        <v>91</v>
      </c>
      <c r="CI5" s="70" t="s">
        <v>92</v>
      </c>
      <c r="CJ5" s="70" t="s">
        <v>93</v>
      </c>
      <c r="CK5" s="70" t="s">
        <v>94</v>
      </c>
      <c r="CL5" s="70" t="s">
        <v>89</v>
      </c>
      <c r="CM5" s="70" t="s">
        <v>84</v>
      </c>
      <c r="CN5" s="70" t="s">
        <v>85</v>
      </c>
      <c r="CO5" s="70" t="s">
        <v>86</v>
      </c>
      <c r="CP5" s="70" t="s">
        <v>87</v>
      </c>
      <c r="CQ5" s="70" t="s">
        <v>88</v>
      </c>
      <c r="CR5" s="70" t="s">
        <v>90</v>
      </c>
      <c r="CS5" s="70" t="s">
        <v>91</v>
      </c>
      <c r="CT5" s="70" t="s">
        <v>92</v>
      </c>
      <c r="CU5" s="70" t="s">
        <v>93</v>
      </c>
      <c r="CV5" s="70" t="s">
        <v>94</v>
      </c>
      <c r="CW5" s="70" t="s">
        <v>89</v>
      </c>
      <c r="CX5" s="70" t="s">
        <v>84</v>
      </c>
      <c r="CY5" s="70" t="s">
        <v>85</v>
      </c>
      <c r="CZ5" s="70" t="s">
        <v>86</v>
      </c>
      <c r="DA5" s="70" t="s">
        <v>87</v>
      </c>
      <c r="DB5" s="70" t="s">
        <v>88</v>
      </c>
      <c r="DC5" s="70" t="s">
        <v>90</v>
      </c>
      <c r="DD5" s="70" t="s">
        <v>91</v>
      </c>
      <c r="DE5" s="70" t="s">
        <v>92</v>
      </c>
      <c r="DF5" s="70" t="s">
        <v>93</v>
      </c>
      <c r="DG5" s="70" t="s">
        <v>94</v>
      </c>
      <c r="DH5" s="70" t="s">
        <v>89</v>
      </c>
      <c r="DI5" s="70" t="s">
        <v>84</v>
      </c>
      <c r="DJ5" s="70" t="s">
        <v>85</v>
      </c>
      <c r="DK5" s="70" t="s">
        <v>86</v>
      </c>
      <c r="DL5" s="70" t="s">
        <v>87</v>
      </c>
      <c r="DM5" s="70" t="s">
        <v>88</v>
      </c>
      <c r="DN5" s="70" t="s">
        <v>90</v>
      </c>
      <c r="DO5" s="70" t="s">
        <v>91</v>
      </c>
      <c r="DP5" s="70" t="s">
        <v>92</v>
      </c>
      <c r="DQ5" s="70" t="s">
        <v>93</v>
      </c>
      <c r="DR5" s="70" t="s">
        <v>94</v>
      </c>
      <c r="DS5" s="70" t="s">
        <v>89</v>
      </c>
      <c r="DT5" s="70" t="s">
        <v>84</v>
      </c>
      <c r="DU5" s="70" t="s">
        <v>85</v>
      </c>
      <c r="DV5" s="70" t="s">
        <v>86</v>
      </c>
      <c r="DW5" s="70" t="s">
        <v>87</v>
      </c>
      <c r="DX5" s="70" t="s">
        <v>88</v>
      </c>
      <c r="DY5" s="70" t="s">
        <v>90</v>
      </c>
      <c r="DZ5" s="70" t="s">
        <v>91</v>
      </c>
      <c r="EA5" s="70" t="s">
        <v>92</v>
      </c>
      <c r="EB5" s="70" t="s">
        <v>93</v>
      </c>
      <c r="EC5" s="70" t="s">
        <v>94</v>
      </c>
      <c r="ED5" s="70" t="s">
        <v>89</v>
      </c>
      <c r="EE5" s="70" t="s">
        <v>84</v>
      </c>
      <c r="EF5" s="70" t="s">
        <v>85</v>
      </c>
      <c r="EG5" s="70" t="s">
        <v>86</v>
      </c>
      <c r="EH5" s="70" t="s">
        <v>87</v>
      </c>
      <c r="EI5" s="70" t="s">
        <v>88</v>
      </c>
      <c r="EJ5" s="70" t="s">
        <v>90</v>
      </c>
      <c r="EK5" s="70" t="s">
        <v>91</v>
      </c>
      <c r="EL5" s="70" t="s">
        <v>92</v>
      </c>
      <c r="EM5" s="70" t="s">
        <v>93</v>
      </c>
      <c r="EN5" s="70" t="s">
        <v>94</v>
      </c>
      <c r="EO5" s="70" t="s">
        <v>89</v>
      </c>
    </row>
    <row r="6" spans="1:148" s="59" customFormat="1">
      <c r="A6" s="60" t="s">
        <v>95</v>
      </c>
      <c r="B6" s="65">
        <f t="shared" ref="B6:X6" si="1">B7</f>
        <v>2018</v>
      </c>
      <c r="C6" s="65">
        <f t="shared" si="1"/>
        <v>173860</v>
      </c>
      <c r="D6" s="65">
        <f t="shared" si="1"/>
        <v>46</v>
      </c>
      <c r="E6" s="65">
        <f t="shared" si="1"/>
        <v>17</v>
      </c>
      <c r="F6" s="65">
        <f t="shared" si="1"/>
        <v>5</v>
      </c>
      <c r="G6" s="65">
        <f t="shared" si="1"/>
        <v>0</v>
      </c>
      <c r="H6" s="65" t="str">
        <f t="shared" si="1"/>
        <v>石川県　宝達志水町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農業集落排水</v>
      </c>
      <c r="L6" s="65" t="str">
        <f t="shared" si="1"/>
        <v>F1</v>
      </c>
      <c r="M6" s="65" t="str">
        <f t="shared" si="1"/>
        <v>非設置</v>
      </c>
      <c r="N6" s="73" t="str">
        <f t="shared" si="1"/>
        <v>-</v>
      </c>
      <c r="O6" s="73">
        <f t="shared" si="1"/>
        <v>53.5</v>
      </c>
      <c r="P6" s="73">
        <f t="shared" si="1"/>
        <v>21.16</v>
      </c>
      <c r="Q6" s="73">
        <f t="shared" si="1"/>
        <v>92.86</v>
      </c>
      <c r="R6" s="73">
        <f t="shared" si="1"/>
        <v>4428</v>
      </c>
      <c r="S6" s="73">
        <f t="shared" si="1"/>
        <v>13201</v>
      </c>
      <c r="T6" s="73">
        <f t="shared" si="1"/>
        <v>111.52</v>
      </c>
      <c r="U6" s="73">
        <f t="shared" si="1"/>
        <v>118.37</v>
      </c>
      <c r="V6" s="73">
        <f t="shared" si="1"/>
        <v>2783</v>
      </c>
      <c r="W6" s="73">
        <f t="shared" si="1"/>
        <v>1.6800000000000002</v>
      </c>
      <c r="X6" s="73">
        <f t="shared" si="1"/>
        <v>1656.55</v>
      </c>
      <c r="Y6" s="81">
        <f t="shared" ref="Y6:AH6" si="2">IF(Y7="",NA(),Y7)</f>
        <v>102.63</v>
      </c>
      <c r="Z6" s="81">
        <f t="shared" si="2"/>
        <v>102.77</v>
      </c>
      <c r="AA6" s="81">
        <f t="shared" si="2"/>
        <v>108.92</v>
      </c>
      <c r="AB6" s="81">
        <f t="shared" si="2"/>
        <v>107.75</v>
      </c>
      <c r="AC6" s="81">
        <f t="shared" si="2"/>
        <v>114.81</v>
      </c>
      <c r="AD6" s="81">
        <f t="shared" si="2"/>
        <v>97.53</v>
      </c>
      <c r="AE6" s="81">
        <f t="shared" si="2"/>
        <v>99.64</v>
      </c>
      <c r="AF6" s="81">
        <f t="shared" si="2"/>
        <v>99.66</v>
      </c>
      <c r="AG6" s="81">
        <f t="shared" si="2"/>
        <v>100.99</v>
      </c>
      <c r="AH6" s="81">
        <f t="shared" si="2"/>
        <v>101.27</v>
      </c>
      <c r="AI6" s="73" t="str">
        <f>IF(AI7="","",IF(AI7="-","【-】","【"&amp;SUBSTITUTE(TEXT(AI7,"#,##0.00"),"-","△")&amp;"】"))</f>
        <v>【101.60】</v>
      </c>
      <c r="AJ6" s="73">
        <f t="shared" ref="AJ6:AS6" si="3">IF(AJ7="",NA(),AJ7)</f>
        <v>0</v>
      </c>
      <c r="AK6" s="73">
        <f t="shared" si="3"/>
        <v>0</v>
      </c>
      <c r="AL6" s="73">
        <f t="shared" si="3"/>
        <v>0</v>
      </c>
      <c r="AM6" s="73">
        <f t="shared" si="3"/>
        <v>0</v>
      </c>
      <c r="AN6" s="73">
        <f t="shared" si="3"/>
        <v>0</v>
      </c>
      <c r="AO6" s="81">
        <f t="shared" si="3"/>
        <v>223.09</v>
      </c>
      <c r="AP6" s="81">
        <f t="shared" si="3"/>
        <v>214.61</v>
      </c>
      <c r="AQ6" s="81">
        <f t="shared" si="3"/>
        <v>225.39</v>
      </c>
      <c r="AR6" s="81">
        <f t="shared" si="3"/>
        <v>149.02000000000001</v>
      </c>
      <c r="AS6" s="81">
        <f t="shared" si="3"/>
        <v>137.09</v>
      </c>
      <c r="AT6" s="73" t="str">
        <f>IF(AT7="","",IF(AT7="-","【-】","【"&amp;SUBSTITUTE(TEXT(AT7,"#,##0.00"),"-","△")&amp;"】"))</f>
        <v>【195.44】</v>
      </c>
      <c r="AU6" s="81">
        <f t="shared" ref="AU6:BD6" si="4">IF(AU7="",NA(),AU7)</f>
        <v>7.37</v>
      </c>
      <c r="AV6" s="81">
        <f t="shared" si="4"/>
        <v>11.17</v>
      </c>
      <c r="AW6" s="81">
        <f t="shared" si="4"/>
        <v>5.63</v>
      </c>
      <c r="AX6" s="81">
        <f t="shared" si="4"/>
        <v>8.81</v>
      </c>
      <c r="AY6" s="81">
        <f t="shared" si="4"/>
        <v>21.59</v>
      </c>
      <c r="AZ6" s="81">
        <f t="shared" si="4"/>
        <v>33.03</v>
      </c>
      <c r="BA6" s="81">
        <f t="shared" si="4"/>
        <v>29.45</v>
      </c>
      <c r="BB6" s="81">
        <f t="shared" si="4"/>
        <v>31.84</v>
      </c>
      <c r="BC6" s="81">
        <f t="shared" si="4"/>
        <v>38.119999999999997</v>
      </c>
      <c r="BD6" s="81">
        <f t="shared" si="4"/>
        <v>43.5</v>
      </c>
      <c r="BE6" s="73" t="str">
        <f>IF(BE7="","",IF(BE7="-","【-】","【"&amp;SUBSTITUTE(TEXT(BE7,"#,##0.00"),"-","△")&amp;"】"))</f>
        <v>【34.27】</v>
      </c>
      <c r="BF6" s="81">
        <f t="shared" ref="BF6:BO6" si="5">IF(BF7="",NA(),BF7)</f>
        <v>1937.58</v>
      </c>
      <c r="BG6" s="81">
        <f t="shared" si="5"/>
        <v>1931.46</v>
      </c>
      <c r="BH6" s="81">
        <f t="shared" si="5"/>
        <v>1313.21</v>
      </c>
      <c r="BI6" s="81">
        <f t="shared" si="5"/>
        <v>1234.02</v>
      </c>
      <c r="BJ6" s="81">
        <f t="shared" si="5"/>
        <v>1656.43</v>
      </c>
      <c r="BK6" s="81">
        <f t="shared" si="5"/>
        <v>1044.8</v>
      </c>
      <c r="BL6" s="81">
        <f t="shared" si="5"/>
        <v>1081.8</v>
      </c>
      <c r="BM6" s="81">
        <f t="shared" si="5"/>
        <v>974.93</v>
      </c>
      <c r="BN6" s="81">
        <f t="shared" si="5"/>
        <v>684.74</v>
      </c>
      <c r="BO6" s="81">
        <f t="shared" si="5"/>
        <v>654.91999999999996</v>
      </c>
      <c r="BP6" s="73" t="str">
        <f>IF(BP7="","",IF(BP7="-","【-】","【"&amp;SUBSTITUTE(TEXT(BP7,"#,##0.00"),"-","△")&amp;"】"))</f>
        <v>【747.76】</v>
      </c>
      <c r="BQ6" s="81">
        <f t="shared" ref="BQ6:BZ6" si="6">IF(BQ7="",NA(),BQ7)</f>
        <v>68.83</v>
      </c>
      <c r="BR6" s="81">
        <f t="shared" si="6"/>
        <v>68.77</v>
      </c>
      <c r="BS6" s="81">
        <f t="shared" si="6"/>
        <v>109.61</v>
      </c>
      <c r="BT6" s="81">
        <f t="shared" si="6"/>
        <v>111.5</v>
      </c>
      <c r="BU6" s="81">
        <f t="shared" si="6"/>
        <v>97.95</v>
      </c>
      <c r="BV6" s="81">
        <f t="shared" si="6"/>
        <v>50.82</v>
      </c>
      <c r="BW6" s="81">
        <f t="shared" si="6"/>
        <v>52.19</v>
      </c>
      <c r="BX6" s="81">
        <f t="shared" si="6"/>
        <v>55.32</v>
      </c>
      <c r="BY6" s="81">
        <f t="shared" si="6"/>
        <v>65.33</v>
      </c>
      <c r="BZ6" s="81">
        <f t="shared" si="6"/>
        <v>65.39</v>
      </c>
      <c r="CA6" s="73" t="str">
        <f>IF(CA7="","",IF(CA7="-","【-】","【"&amp;SUBSTITUTE(TEXT(CA7,"#,##0.00"),"-","△")&amp;"】"))</f>
        <v>【59.51】</v>
      </c>
      <c r="CB6" s="81">
        <f t="shared" ref="CB6:CK6" si="7">IF(CB7="",NA(),CB7)</f>
        <v>228.25</v>
      </c>
      <c r="CC6" s="81">
        <f t="shared" si="7"/>
        <v>227.12</v>
      </c>
      <c r="CD6" s="81">
        <f t="shared" si="7"/>
        <v>207.1</v>
      </c>
      <c r="CE6" s="81">
        <f t="shared" si="7"/>
        <v>215.5</v>
      </c>
      <c r="CF6" s="81">
        <f t="shared" si="7"/>
        <v>224.25</v>
      </c>
      <c r="CG6" s="81">
        <f t="shared" si="7"/>
        <v>300.52</v>
      </c>
      <c r="CH6" s="81">
        <f t="shared" si="7"/>
        <v>296.14</v>
      </c>
      <c r="CI6" s="81">
        <f t="shared" si="7"/>
        <v>283.17</v>
      </c>
      <c r="CJ6" s="81">
        <f t="shared" si="7"/>
        <v>227.43</v>
      </c>
      <c r="CK6" s="81">
        <f t="shared" si="7"/>
        <v>230.88</v>
      </c>
      <c r="CL6" s="73" t="str">
        <f>IF(CL7="","",IF(CL7="-","【-】","【"&amp;SUBSTITUTE(TEXT(CL7,"#,##0.00"),"-","△")&amp;"】"))</f>
        <v>【261.46】</v>
      </c>
      <c r="CM6" s="81">
        <f t="shared" ref="CM6:CV6" si="8">IF(CM7="",NA(),CM7)</f>
        <v>61.44</v>
      </c>
      <c r="CN6" s="81">
        <f t="shared" si="8"/>
        <v>55.27</v>
      </c>
      <c r="CO6" s="81">
        <f t="shared" si="8"/>
        <v>52.77</v>
      </c>
      <c r="CP6" s="81">
        <f t="shared" si="8"/>
        <v>52.77</v>
      </c>
      <c r="CQ6" s="81">
        <f t="shared" si="8"/>
        <v>51.6</v>
      </c>
      <c r="CR6" s="81">
        <f t="shared" si="8"/>
        <v>53.24</v>
      </c>
      <c r="CS6" s="81">
        <f t="shared" si="8"/>
        <v>52.31</v>
      </c>
      <c r="CT6" s="81">
        <f t="shared" si="8"/>
        <v>60.65</v>
      </c>
      <c r="CU6" s="81">
        <f t="shared" si="8"/>
        <v>56.01</v>
      </c>
      <c r="CV6" s="81">
        <f t="shared" si="8"/>
        <v>56.72</v>
      </c>
      <c r="CW6" s="73" t="str">
        <f>IF(CW7="","",IF(CW7="-","【-】","【"&amp;SUBSTITUTE(TEXT(CW7,"#,##0.00"),"-","△")&amp;"】"))</f>
        <v>【52.23】</v>
      </c>
      <c r="CX6" s="81">
        <f t="shared" ref="CX6:DG6" si="9">IF(CX7="",NA(),CX7)</f>
        <v>90.53</v>
      </c>
      <c r="CY6" s="81">
        <f t="shared" si="9"/>
        <v>91.11</v>
      </c>
      <c r="CZ6" s="81">
        <f t="shared" si="9"/>
        <v>91.39</v>
      </c>
      <c r="DA6" s="81">
        <f t="shared" si="9"/>
        <v>91.56</v>
      </c>
      <c r="DB6" s="81">
        <f t="shared" si="9"/>
        <v>91.77</v>
      </c>
      <c r="DC6" s="81">
        <f t="shared" si="9"/>
        <v>84.07</v>
      </c>
      <c r="DD6" s="81">
        <f t="shared" si="9"/>
        <v>84.32</v>
      </c>
      <c r="DE6" s="81">
        <f t="shared" si="9"/>
        <v>84.58</v>
      </c>
      <c r="DF6" s="81">
        <f t="shared" si="9"/>
        <v>89.77</v>
      </c>
      <c r="DG6" s="81">
        <f t="shared" si="9"/>
        <v>90.04</v>
      </c>
      <c r="DH6" s="73" t="str">
        <f>IF(DH7="","",IF(DH7="-","【-】","【"&amp;SUBSTITUTE(TEXT(DH7,"#,##0.00"),"-","△")&amp;"】"))</f>
        <v>【85.82】</v>
      </c>
      <c r="DI6" s="81">
        <f t="shared" ref="DI6:DR6" si="10">IF(DI7="",NA(),DI7)</f>
        <v>35.700000000000003</v>
      </c>
      <c r="DJ6" s="81">
        <f t="shared" si="10"/>
        <v>38</v>
      </c>
      <c r="DK6" s="81">
        <f t="shared" si="10"/>
        <v>40.25</v>
      </c>
      <c r="DL6" s="81">
        <f t="shared" si="10"/>
        <v>42.48</v>
      </c>
      <c r="DM6" s="81">
        <f t="shared" si="10"/>
        <v>44.67</v>
      </c>
      <c r="DN6" s="81">
        <f t="shared" si="10"/>
        <v>20.68</v>
      </c>
      <c r="DO6" s="81">
        <f t="shared" si="10"/>
        <v>22.41</v>
      </c>
      <c r="DP6" s="81">
        <f t="shared" si="10"/>
        <v>22.9</v>
      </c>
      <c r="DQ6" s="81">
        <f t="shared" si="10"/>
        <v>22.69</v>
      </c>
      <c r="DR6" s="81">
        <f t="shared" si="10"/>
        <v>24.32</v>
      </c>
      <c r="DS6" s="73" t="str">
        <f>IF(DS7="","",IF(DS7="-","【-】","【"&amp;SUBSTITUTE(TEXT(DS7,"#,##0.00"),"-","△")&amp;"】"))</f>
        <v>【24.12】</v>
      </c>
      <c r="DT6" s="73">
        <f t="shared" ref="DT6:EC6" si="11">IF(DT7="",NA(),DT7)</f>
        <v>0</v>
      </c>
      <c r="DU6" s="73">
        <f t="shared" si="11"/>
        <v>0</v>
      </c>
      <c r="DV6" s="73">
        <f t="shared" si="11"/>
        <v>0</v>
      </c>
      <c r="DW6" s="73">
        <f t="shared" si="11"/>
        <v>0</v>
      </c>
      <c r="DX6" s="73">
        <f t="shared" si="11"/>
        <v>0</v>
      </c>
      <c r="DY6" s="81">
        <f t="shared" si="11"/>
        <v>8.e-002</v>
      </c>
      <c r="DZ6" s="73">
        <f t="shared" si="11"/>
        <v>0</v>
      </c>
      <c r="EA6" s="73">
        <f t="shared" si="11"/>
        <v>0</v>
      </c>
      <c r="EB6" s="73">
        <f t="shared" si="11"/>
        <v>0</v>
      </c>
      <c r="EC6" s="73">
        <f t="shared" si="11"/>
        <v>0</v>
      </c>
      <c r="ED6" s="73" t="str">
        <f>IF(ED7="","",IF(ED7="-","【-】","【"&amp;SUBSTITUTE(TEXT(ED7,"#,##0.00"),"-","△")&amp;"】"))</f>
        <v>【0.00】</v>
      </c>
      <c r="EE6" s="73">
        <f t="shared" ref="EE6:EN6" si="12">IF(EE7="",NA(),EE7)</f>
        <v>0</v>
      </c>
      <c r="EF6" s="73">
        <f t="shared" si="12"/>
        <v>0</v>
      </c>
      <c r="EG6" s="73">
        <f t="shared" si="12"/>
        <v>0</v>
      </c>
      <c r="EH6" s="73">
        <f t="shared" si="12"/>
        <v>0</v>
      </c>
      <c r="EI6" s="73">
        <f t="shared" si="12"/>
        <v>0</v>
      </c>
      <c r="EJ6" s="81">
        <f t="shared" si="12"/>
        <v>2.e-002</v>
      </c>
      <c r="EK6" s="81">
        <f t="shared" si="12"/>
        <v>1.e-002</v>
      </c>
      <c r="EL6" s="81">
        <f t="shared" si="12"/>
        <v>2.0499999999999998</v>
      </c>
      <c r="EM6" s="81">
        <f t="shared" si="12"/>
        <v>0.44</v>
      </c>
      <c r="EN6" s="81">
        <f t="shared" si="12"/>
        <v>4.e-002</v>
      </c>
      <c r="EO6" s="73" t="str">
        <f>IF(EO7="","",IF(EO7="-","【-】","【"&amp;SUBSTITUTE(TEXT(EO7,"#,##0.00"),"-","△")&amp;"】"))</f>
        <v>【0.02】</v>
      </c>
    </row>
    <row r="7" spans="1:148" s="59" customFormat="1">
      <c r="A7" s="60"/>
      <c r="B7" s="66">
        <v>2018</v>
      </c>
      <c r="C7" s="66">
        <v>173860</v>
      </c>
      <c r="D7" s="66">
        <v>46</v>
      </c>
      <c r="E7" s="66">
        <v>17</v>
      </c>
      <c r="F7" s="66">
        <v>5</v>
      </c>
      <c r="G7" s="66">
        <v>0</v>
      </c>
      <c r="H7" s="66" t="s">
        <v>96</v>
      </c>
      <c r="I7" s="66" t="s">
        <v>97</v>
      </c>
      <c r="J7" s="66" t="s">
        <v>98</v>
      </c>
      <c r="K7" s="66" t="s">
        <v>99</v>
      </c>
      <c r="L7" s="66" t="s">
        <v>100</v>
      </c>
      <c r="M7" s="66" t="s">
        <v>101</v>
      </c>
      <c r="N7" s="74" t="s">
        <v>102</v>
      </c>
      <c r="O7" s="74">
        <v>53.5</v>
      </c>
      <c r="P7" s="74">
        <v>21.16</v>
      </c>
      <c r="Q7" s="74">
        <v>92.86</v>
      </c>
      <c r="R7" s="74">
        <v>4428</v>
      </c>
      <c r="S7" s="74">
        <v>13201</v>
      </c>
      <c r="T7" s="74">
        <v>111.52</v>
      </c>
      <c r="U7" s="74">
        <v>118.37</v>
      </c>
      <c r="V7" s="74">
        <v>2783</v>
      </c>
      <c r="W7" s="74">
        <v>1.6800000000000002</v>
      </c>
      <c r="X7" s="74">
        <v>1656.55</v>
      </c>
      <c r="Y7" s="74">
        <v>102.63</v>
      </c>
      <c r="Z7" s="74">
        <v>102.77</v>
      </c>
      <c r="AA7" s="74">
        <v>108.92</v>
      </c>
      <c r="AB7" s="74">
        <v>107.75</v>
      </c>
      <c r="AC7" s="74">
        <v>114.81</v>
      </c>
      <c r="AD7" s="74">
        <v>97.53</v>
      </c>
      <c r="AE7" s="74">
        <v>99.64</v>
      </c>
      <c r="AF7" s="74">
        <v>99.66</v>
      </c>
      <c r="AG7" s="74">
        <v>100.99</v>
      </c>
      <c r="AH7" s="74">
        <v>101.27</v>
      </c>
      <c r="AI7" s="74">
        <v>101.6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  <c r="AO7" s="74">
        <v>223.09</v>
      </c>
      <c r="AP7" s="74">
        <v>214.61</v>
      </c>
      <c r="AQ7" s="74">
        <v>225.39</v>
      </c>
      <c r="AR7" s="74">
        <v>149.02000000000001</v>
      </c>
      <c r="AS7" s="74">
        <v>137.09</v>
      </c>
      <c r="AT7" s="74">
        <v>195.44</v>
      </c>
      <c r="AU7" s="74">
        <v>7.37</v>
      </c>
      <c r="AV7" s="74">
        <v>11.17</v>
      </c>
      <c r="AW7" s="74">
        <v>5.63</v>
      </c>
      <c r="AX7" s="74">
        <v>8.81</v>
      </c>
      <c r="AY7" s="74">
        <v>21.59</v>
      </c>
      <c r="AZ7" s="74">
        <v>33.03</v>
      </c>
      <c r="BA7" s="74">
        <v>29.45</v>
      </c>
      <c r="BB7" s="74">
        <v>31.84</v>
      </c>
      <c r="BC7" s="74">
        <v>38.119999999999997</v>
      </c>
      <c r="BD7" s="74">
        <v>43.5</v>
      </c>
      <c r="BE7" s="74">
        <v>34.270000000000003</v>
      </c>
      <c r="BF7" s="74">
        <v>1937.58</v>
      </c>
      <c r="BG7" s="74">
        <v>1931.46</v>
      </c>
      <c r="BH7" s="74">
        <v>1313.21</v>
      </c>
      <c r="BI7" s="74">
        <v>1234.02</v>
      </c>
      <c r="BJ7" s="74">
        <v>1656.43</v>
      </c>
      <c r="BK7" s="74">
        <v>1044.8</v>
      </c>
      <c r="BL7" s="74">
        <v>1081.8</v>
      </c>
      <c r="BM7" s="74">
        <v>974.93</v>
      </c>
      <c r="BN7" s="74">
        <v>684.74</v>
      </c>
      <c r="BO7" s="74">
        <v>654.91999999999996</v>
      </c>
      <c r="BP7" s="74">
        <v>747.76</v>
      </c>
      <c r="BQ7" s="74">
        <v>68.83</v>
      </c>
      <c r="BR7" s="74">
        <v>68.77</v>
      </c>
      <c r="BS7" s="74">
        <v>109.61</v>
      </c>
      <c r="BT7" s="74">
        <v>111.5</v>
      </c>
      <c r="BU7" s="74">
        <v>97.95</v>
      </c>
      <c r="BV7" s="74">
        <v>50.82</v>
      </c>
      <c r="BW7" s="74">
        <v>52.19</v>
      </c>
      <c r="BX7" s="74">
        <v>55.32</v>
      </c>
      <c r="BY7" s="74">
        <v>65.33</v>
      </c>
      <c r="BZ7" s="74">
        <v>65.39</v>
      </c>
      <c r="CA7" s="74">
        <v>59.51</v>
      </c>
      <c r="CB7" s="74">
        <v>228.25</v>
      </c>
      <c r="CC7" s="74">
        <v>227.12</v>
      </c>
      <c r="CD7" s="74">
        <v>207.1</v>
      </c>
      <c r="CE7" s="74">
        <v>215.5</v>
      </c>
      <c r="CF7" s="74">
        <v>224.25</v>
      </c>
      <c r="CG7" s="74">
        <v>300.52</v>
      </c>
      <c r="CH7" s="74">
        <v>296.14</v>
      </c>
      <c r="CI7" s="74">
        <v>283.17</v>
      </c>
      <c r="CJ7" s="74">
        <v>227.43</v>
      </c>
      <c r="CK7" s="74">
        <v>230.88</v>
      </c>
      <c r="CL7" s="74">
        <v>261.45999999999998</v>
      </c>
      <c r="CM7" s="74">
        <v>61.44</v>
      </c>
      <c r="CN7" s="74">
        <v>55.27</v>
      </c>
      <c r="CO7" s="74">
        <v>52.77</v>
      </c>
      <c r="CP7" s="74">
        <v>52.77</v>
      </c>
      <c r="CQ7" s="74">
        <v>51.6</v>
      </c>
      <c r="CR7" s="74">
        <v>53.24</v>
      </c>
      <c r="CS7" s="74">
        <v>52.31</v>
      </c>
      <c r="CT7" s="74">
        <v>60.65</v>
      </c>
      <c r="CU7" s="74">
        <v>56.01</v>
      </c>
      <c r="CV7" s="74">
        <v>56.72</v>
      </c>
      <c r="CW7" s="74">
        <v>52.23</v>
      </c>
      <c r="CX7" s="74">
        <v>90.53</v>
      </c>
      <c r="CY7" s="74">
        <v>91.11</v>
      </c>
      <c r="CZ7" s="74">
        <v>91.39</v>
      </c>
      <c r="DA7" s="74">
        <v>91.56</v>
      </c>
      <c r="DB7" s="74">
        <v>91.77</v>
      </c>
      <c r="DC7" s="74">
        <v>84.07</v>
      </c>
      <c r="DD7" s="74">
        <v>84.32</v>
      </c>
      <c r="DE7" s="74">
        <v>84.58</v>
      </c>
      <c r="DF7" s="74">
        <v>89.77</v>
      </c>
      <c r="DG7" s="74">
        <v>90.04</v>
      </c>
      <c r="DH7" s="74">
        <v>85.82</v>
      </c>
      <c r="DI7" s="74">
        <v>35.700000000000003</v>
      </c>
      <c r="DJ7" s="74">
        <v>38</v>
      </c>
      <c r="DK7" s="74">
        <v>40.25</v>
      </c>
      <c r="DL7" s="74">
        <v>42.48</v>
      </c>
      <c r="DM7" s="74">
        <v>44.67</v>
      </c>
      <c r="DN7" s="74">
        <v>20.68</v>
      </c>
      <c r="DO7" s="74">
        <v>22.41</v>
      </c>
      <c r="DP7" s="74">
        <v>22.9</v>
      </c>
      <c r="DQ7" s="74">
        <v>22.69</v>
      </c>
      <c r="DR7" s="74">
        <v>24.32</v>
      </c>
      <c r="DS7" s="74">
        <v>24.12</v>
      </c>
      <c r="DT7" s="74">
        <v>0</v>
      </c>
      <c r="DU7" s="74">
        <v>0</v>
      </c>
      <c r="DV7" s="74">
        <v>0</v>
      </c>
      <c r="DW7" s="74">
        <v>0</v>
      </c>
      <c r="DX7" s="74">
        <v>0</v>
      </c>
      <c r="DY7" s="74">
        <v>8.e-002</v>
      </c>
      <c r="DZ7" s="74">
        <v>0</v>
      </c>
      <c r="EA7" s="74">
        <v>0</v>
      </c>
      <c r="EB7" s="74">
        <v>0</v>
      </c>
      <c r="EC7" s="74">
        <v>0</v>
      </c>
      <c r="ED7" s="74">
        <v>0</v>
      </c>
      <c r="EE7" s="74">
        <v>0</v>
      </c>
      <c r="EF7" s="74">
        <v>0</v>
      </c>
      <c r="EG7" s="74">
        <v>0</v>
      </c>
      <c r="EH7" s="74">
        <v>0</v>
      </c>
      <c r="EI7" s="74">
        <v>0</v>
      </c>
      <c r="EJ7" s="74">
        <v>2.e-002</v>
      </c>
      <c r="EK7" s="74">
        <v>1.e-002</v>
      </c>
      <c r="EL7" s="74">
        <v>2.0499999999999998</v>
      </c>
      <c r="EM7" s="74">
        <v>0.44</v>
      </c>
      <c r="EN7" s="74">
        <v>4.e-002</v>
      </c>
      <c r="EO7" s="74">
        <v>2.e-002</v>
      </c>
    </row>
    <row r="8" spans="1:148"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</row>
    <row r="9" spans="1:148">
      <c r="A9" s="61"/>
      <c r="B9" s="61" t="s">
        <v>103</v>
      </c>
      <c r="C9" s="61" t="s">
        <v>104</v>
      </c>
      <c r="D9" s="61" t="s">
        <v>105</v>
      </c>
      <c r="E9" s="61" t="s">
        <v>106</v>
      </c>
      <c r="F9" s="61" t="s">
        <v>107</v>
      </c>
      <c r="R9" s="75"/>
      <c r="Y9" s="75"/>
      <c r="Z9" s="75"/>
      <c r="AA9" s="75"/>
      <c r="AB9" s="75"/>
      <c r="AC9" s="75"/>
      <c r="AD9" s="75"/>
      <c r="AE9" s="75"/>
      <c r="AF9" s="75"/>
      <c r="AG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D9" s="75"/>
      <c r="EE9" s="75"/>
      <c r="EF9" s="75"/>
      <c r="EG9" s="75"/>
      <c r="EH9" s="75"/>
      <c r="EI9" s="75"/>
      <c r="EJ9" s="75"/>
      <c r="EK9" s="75"/>
      <c r="EL9" s="75"/>
      <c r="EM9" s="75"/>
    </row>
    <row r="10" spans="1:148">
      <c r="A10" s="61" t="s">
        <v>34</v>
      </c>
      <c r="B10" s="67">
        <f>DATEVALUE($B$6-4&amp;"年1月1日")</f>
        <v>41640</v>
      </c>
      <c r="C10" s="67">
        <f>DATEVALUE($B$6-3&amp;"年1月1日")</f>
        <v>42005</v>
      </c>
      <c r="D10" s="67">
        <f>DATEVALUE($B$6-2&amp;"年1月1日")</f>
        <v>42370</v>
      </c>
      <c r="E10" s="67">
        <f>DATEVALUE($B$6-1&amp;"年1月1日")</f>
        <v>42736</v>
      </c>
      <c r="F10" s="67">
        <f>DATEVALUE($B$6&amp;"年1月1日")</f>
        <v>43101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dcterms:created xsi:type="dcterms:W3CDTF">2019-12-05T04:53:37Z</dcterms:created>
  <dcterms:modified xsi:type="dcterms:W3CDTF">2020-02-05T05:12:19Z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2020-02-05T05:12:19Z</vt:filetime>
  </property>
</Properties>
</file>