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svr\共有フォルダ\05上下水道部\010経営企画課\AA.0.0　　総記\AA.0.0.0　庶務\14　庁内通知・照会\H30　関係課連絡用\石川県市町支援課\20190204_公営企業に係る経営比較分析表（平成29年度決算）の分析等について\経営比較分析表\"/>
    </mc:Choice>
  </mc:AlternateContent>
  <workbookProtection workbookAlgorithmName="SHA-512" workbookHashValue="iEqhv8AnS2e1pl9fE7hHlHATS9/sLrha8F62oHMyI+QcNoJ+LobZea27YkmJ8ZPMXoNvWM/vinPCj4On2ygv8w==" workbookSaltValue="4GFx25HymV4mKaYihLh1cA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6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S6" i="5"/>
  <c r="R6" i="5"/>
  <c r="Q6" i="5"/>
  <c r="P6" i="5"/>
  <c r="O6" i="5"/>
  <c r="N6" i="5"/>
  <c r="M6" i="5"/>
  <c r="AD8" i="4" s="1"/>
  <c r="L6" i="5"/>
  <c r="K6" i="5"/>
  <c r="J6" i="5"/>
  <c r="I8" i="4" s="1"/>
  <c r="I6" i="5"/>
  <c r="B8" i="4" s="1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N86" i="4"/>
  <c r="M86" i="4"/>
  <c r="L86" i="4"/>
  <c r="K86" i="4"/>
  <c r="J86" i="4"/>
  <c r="I86" i="4"/>
  <c r="H86" i="4"/>
  <c r="G86" i="4"/>
  <c r="E86" i="4"/>
  <c r="BB10" i="4"/>
  <c r="AT10" i="4"/>
  <c r="AD10" i="4"/>
  <c r="W10" i="4"/>
  <c r="P10" i="4"/>
  <c r="I10" i="4"/>
  <c r="B10" i="4"/>
  <c r="BB8" i="4"/>
  <c r="AT8" i="4"/>
  <c r="AL8" i="4"/>
  <c r="W8" i="4"/>
  <c r="P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<sst xmlns="http://schemas.openxmlformats.org/spreadsheetml/2006/main" count="323" uniqueCount="123">
  <si>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</si>
  <si>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</si>
  <si>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</si>
  <si>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</si>
  <si>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</si>
  <si>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</si>
  <si>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</si>
  <si>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</si>
  <si>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</si>
  <si>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</si>
  <si>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</si>
  <si>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</si>
  <si>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</si>
  <si>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</si>
  <si>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</si>
  <si>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</si>
  <si>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</si>
  <si>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</si>
  <si>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</si>
  <si>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</si>
  <si>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</si>
  <si>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</si>
  <si>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</si>
  <si>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</si>
  <si>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</si>
  <si>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</si>
  <si>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</si>
  <si>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</si>
  <si>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</si>
  <si>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</si>
  <si>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</si>
  <si>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</si>
  <si>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</si>
  <si>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</si>
  <si>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</si>
  <si>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</si>
  <si>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</si>
  <si>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</si>
  <si>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</si>
  <si>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</si>
  <si>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</si>
  <si>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</si>
  <si>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※　平成25年度における各指標の類似団体平均値は、当時の事業数を基に算出していますが、企業債残高対事業規模比率、管渠老朽化率及び管渠改善率については、平成26年度の事業数を基に類似団体平均値を算出しています。</t>
    <phoneticPr fontId="3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</si>
  <si>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</si>
  <si>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</si>
  <si>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</si>
  <si>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</si>
  <si>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</si>
  <si>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</si>
  <si>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</si>
  <si>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</si>
  <si>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</si>
  <si>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</si>
  <si>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</si>
  <si>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</si>
  <si>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</si>
  <si>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</si>
  <si>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</si>
  <si>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</si>
  <si>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</si>
  <si>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</si>
  <si>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</si>
  <si>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</si>
  <si>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</si>
  <si>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</si>
  <si>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</si>
  <si>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</si>
  <si>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</si>
  <si>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</si>
  <si>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</si>
  <si>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</si>
  <si>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</si>
  <si>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</si>
  <si>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</si>
  <si>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</si>
  <si>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</si>
  <si>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</si>
  <si>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</si>
  <si>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</si>
  <si>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</si>
  <si>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</si>
  <si>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</si>
  <si>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</si>
  <si>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</si>
  <si>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</si>
  <si>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</si>
  <si>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</si>
  <si>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</si>
  <si>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</si>
  <si>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</si>
  <si>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</si>
  <si>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</si>
  <si>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</si>
  <si>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</si>
  <si>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</si>
  <si>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</si>
  <si>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</si>
  <si>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</si>
  <si>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</si>
  <si>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</si>
  <si>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</si>
  <si>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</si>
  <si>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</si>
  <si>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</si>
  <si>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</si>
  <si>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</si>
  <si>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</si>
  <si>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</si>
  <si>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石川県　加賀市</t>
  </si>
  <si>
    <t>法適用</t>
  </si>
  <si>
    <t>下水道事業</t>
  </si>
  <si>
    <t>小規模集合排水処理</t>
  </si>
  <si>
    <t>I2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</si>
  <si>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</si>
  <si>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</si>
  <si>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</si>
  <si>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</si>
  <si>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</si>
  <si>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</si>
  <si>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</si>
  <si>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 事業規模が小さく、人口減少、節水による使用料収入の減少が危惧されますが、維持管理費用の削減や、老朽化による更新を計画的に行い、経営の健全化に努めます。</t>
    <phoneticPr fontId="4"/>
  </si>
  <si>
    <t>　経常収支比率は高く、水洗化率も高いことから、使用料収入は安定しているといえますが、債務の残高が類似団体より高く、今後、人口減少による収益の減少が予測されるため、楽観視はできません。費用削減の検討、施設利用率の向上や、経常収支比率をキープする取り組みが必要と考えます。</t>
    <phoneticPr fontId="4"/>
  </si>
  <si>
    <t>　供用開始から約25年が経過し、施設の更新や、修繕の費用が嵩む時期となってきています。今後、更新需要の増加が見込まれるため、更新、延命化の計画を策定し、投資を平準化しながら安定した健全な経営を目指します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</si>
</sst>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D2-4BC3-9888-DC27EADDEE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652160"/>
        <c:axId val="250139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1D2-4BC3-9888-DC27EADDEE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652160"/>
        <c:axId val="250139232"/>
      </c:lineChart>
      <c:dateAx>
        <c:axId val="249652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0139232"/>
        <c:crosses val="autoZero"/>
        <c:auto val="1"/>
        <c:lblOffset val="100"/>
        <c:baseTimeUnit val="years"/>
      </c:dateAx>
      <c:valAx>
        <c:axId val="250139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96521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42.31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CA3-4E9A-AF83-5AE073555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936240"/>
        <c:axId val="325936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34.29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CA3-4E9A-AF83-5AE073555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936240"/>
        <c:axId val="325936632"/>
      </c:lineChart>
      <c:dateAx>
        <c:axId val="325936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5936632"/>
        <c:crosses val="autoZero"/>
        <c:auto val="1"/>
        <c:lblOffset val="100"/>
        <c:baseTimeUnit val="years"/>
      </c:dateAx>
      <c:valAx>
        <c:axId val="325936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59362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88.46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B04-4D2D-AA99-9236480278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937808"/>
        <c:axId val="325938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89.88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B04-4D2D-AA99-9236480278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937808"/>
        <c:axId val="325938200"/>
      </c:lineChart>
      <c:dateAx>
        <c:axId val="325937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5938200"/>
        <c:crosses val="autoZero"/>
        <c:auto val="1"/>
        <c:lblOffset val="100"/>
        <c:baseTimeUnit val="years"/>
      </c:dateAx>
      <c:valAx>
        <c:axId val="325938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5937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164.05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AA-4939-B955-7E8C0EF427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903952"/>
        <c:axId val="324904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97.69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BAA-4939-B955-7E8C0EF427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903952"/>
        <c:axId val="324904344"/>
      </c:lineChart>
      <c:dateAx>
        <c:axId val="324903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4904344"/>
        <c:crosses val="autoZero"/>
        <c:auto val="1"/>
        <c:lblOffset val="100"/>
        <c:baseTimeUnit val="years"/>
      </c:dateAx>
      <c:valAx>
        <c:axId val="324904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4903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5F2-4E34-83DF-9D7F910C6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905520"/>
        <c:axId val="324905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31.73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5F2-4E34-83DF-9D7F910C6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905520"/>
        <c:axId val="324905912"/>
      </c:lineChart>
      <c:dateAx>
        <c:axId val="324905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4905912"/>
        <c:crosses val="autoZero"/>
        <c:auto val="1"/>
        <c:lblOffset val="100"/>
        <c:baseTimeUnit val="years"/>
      </c:dateAx>
      <c:valAx>
        <c:axId val="324905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4905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3B-4719-A76F-AC6302407A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907088"/>
        <c:axId val="325615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03B-4719-A76F-AC6302407A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907088"/>
        <c:axId val="325615544"/>
      </c:lineChart>
      <c:dateAx>
        <c:axId val="324907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5615544"/>
        <c:crosses val="autoZero"/>
        <c:auto val="1"/>
        <c:lblOffset val="100"/>
        <c:baseTimeUnit val="years"/>
      </c:dateAx>
      <c:valAx>
        <c:axId val="325615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4907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DE0-430C-BA23-012450C8B5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616720"/>
        <c:axId val="325617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1037.73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DE0-430C-BA23-012450C8B5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616720"/>
        <c:axId val="325617112"/>
      </c:lineChart>
      <c:dateAx>
        <c:axId val="325616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5617112"/>
        <c:crosses val="autoZero"/>
        <c:auto val="1"/>
        <c:lblOffset val="100"/>
        <c:baseTimeUnit val="years"/>
      </c:dateAx>
      <c:valAx>
        <c:axId val="325617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5616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22.98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66-4EA3-8504-A9D65ADE05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618288"/>
        <c:axId val="325618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89.03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A66-4EA3-8504-A9D65ADE05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618288"/>
        <c:axId val="325618680"/>
      </c:lineChart>
      <c:dateAx>
        <c:axId val="325618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5618680"/>
        <c:crosses val="autoZero"/>
        <c:auto val="1"/>
        <c:lblOffset val="100"/>
        <c:baseTimeUnit val="years"/>
      </c:dateAx>
      <c:valAx>
        <c:axId val="325618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561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3789.4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459-4824-88FD-6D7D2B3BF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619856"/>
        <c:axId val="325620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1759.36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459-4824-88FD-6D7D2B3BF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619856"/>
        <c:axId val="325620248"/>
      </c:lineChart>
      <c:dateAx>
        <c:axId val="32561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5620248"/>
        <c:crosses val="autoZero"/>
        <c:auto val="1"/>
        <c:lblOffset val="100"/>
        <c:baseTimeUnit val="years"/>
      </c:dateAx>
      <c:valAx>
        <c:axId val="325620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561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85.89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27-4B9D-AD23-42B0327900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621424"/>
        <c:axId val="325621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37.200000000000003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F27-4B9D-AD23-42B0327900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621424"/>
        <c:axId val="325621816"/>
      </c:lineChart>
      <c:dateAx>
        <c:axId val="325621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5621816"/>
        <c:crosses val="autoZero"/>
        <c:auto val="1"/>
        <c:lblOffset val="100"/>
        <c:baseTimeUnit val="years"/>
      </c:dateAx>
      <c:valAx>
        <c:axId val="325621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5621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149.94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5B1-4A91-BEC2-5318A825D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622992"/>
        <c:axId val="325935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508.64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5B1-4A91-BEC2-5318A825D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622992"/>
        <c:axId val="325935064"/>
      </c:lineChart>
      <c:dateAx>
        <c:axId val="325622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5935064"/>
        <c:crosses val="autoZero"/>
        <c:auto val="1"/>
        <c:lblOffset val="100"/>
        <c:baseTimeUnit val="years"/>
      </c:dateAx>
      <c:valAx>
        <c:axId val="325935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5622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【96.79】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【1,454.74】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【88.26】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【1,943.90】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【35.35】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【502.45】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W1" zoomScaleNormal="100" workbookViewId="0">
      <selection activeCell="BL64" sqref="BL64:BZ65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データ!H6</f>
        <v>石川県　加賀市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3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8" t="str">
        <f>データ!I6</f>
        <v>法適用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小規模集合排水処理</v>
      </c>
      <c r="Q8" s="48"/>
      <c r="R8" s="48"/>
      <c r="S8" s="48"/>
      <c r="T8" s="48"/>
      <c r="U8" s="48"/>
      <c r="V8" s="48"/>
      <c r="W8" s="48" t="str">
        <f>データ!L6</f>
        <v>I2</v>
      </c>
      <c r="X8" s="48"/>
      <c r="Y8" s="48"/>
      <c r="Z8" s="48"/>
      <c r="AA8" s="48"/>
      <c r="AB8" s="48"/>
      <c r="AC8" s="48"/>
      <c r="AD8" s="49" t="str">
        <f>データ!$M$6</f>
        <v>非設置</v>
      </c>
      <c r="AE8" s="49"/>
      <c r="AF8" s="49"/>
      <c r="AG8" s="49"/>
      <c r="AH8" s="49"/>
      <c r="AI8" s="49"/>
      <c r="AJ8" s="49"/>
      <c r="AK8" s="3"/>
      <c r="AL8" s="50">
        <f>データ!S6</f>
        <v>67993</v>
      </c>
      <c r="AM8" s="50"/>
      <c r="AN8" s="50"/>
      <c r="AO8" s="50"/>
      <c r="AP8" s="50"/>
      <c r="AQ8" s="50"/>
      <c r="AR8" s="50"/>
      <c r="AS8" s="50"/>
      <c r="AT8" s="45">
        <f>データ!T6</f>
        <v>305.87</v>
      </c>
      <c r="AU8" s="45"/>
      <c r="AV8" s="45"/>
      <c r="AW8" s="45"/>
      <c r="AX8" s="45"/>
      <c r="AY8" s="45"/>
      <c r="AZ8" s="45"/>
      <c r="BA8" s="45"/>
      <c r="BB8" s="45">
        <f>データ!U6</f>
        <v>222.29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3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3"/>
      <c r="BK9" s="3"/>
      <c r="BL9" s="51" t="s">
        <v>20</v>
      </c>
      <c r="BM9" s="52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>
        <f>データ!O6</f>
        <v>43.65</v>
      </c>
      <c r="J10" s="45"/>
      <c r="K10" s="45"/>
      <c r="L10" s="45"/>
      <c r="M10" s="45"/>
      <c r="N10" s="45"/>
      <c r="O10" s="45"/>
      <c r="P10" s="45">
        <f>データ!P6</f>
        <v>0.08</v>
      </c>
      <c r="Q10" s="45"/>
      <c r="R10" s="45"/>
      <c r="S10" s="45"/>
      <c r="T10" s="45"/>
      <c r="U10" s="45"/>
      <c r="V10" s="45"/>
      <c r="W10" s="45">
        <f>データ!Q6</f>
        <v>99.77</v>
      </c>
      <c r="X10" s="45"/>
      <c r="Y10" s="45"/>
      <c r="Z10" s="45"/>
      <c r="AA10" s="45"/>
      <c r="AB10" s="45"/>
      <c r="AC10" s="45"/>
      <c r="AD10" s="50">
        <f>データ!R6</f>
        <v>2700</v>
      </c>
      <c r="AE10" s="50"/>
      <c r="AF10" s="50"/>
      <c r="AG10" s="50"/>
      <c r="AH10" s="50"/>
      <c r="AI10" s="50"/>
      <c r="AJ10" s="50"/>
      <c r="AK10" s="2"/>
      <c r="AL10" s="50">
        <f>データ!V6</f>
        <v>52</v>
      </c>
      <c r="AM10" s="50"/>
      <c r="AN10" s="50"/>
      <c r="AO10" s="50"/>
      <c r="AP10" s="50"/>
      <c r="AQ10" s="50"/>
      <c r="AR10" s="50"/>
      <c r="AS10" s="50"/>
      <c r="AT10" s="45">
        <f>データ!W6</f>
        <v>0.03</v>
      </c>
      <c r="AU10" s="45"/>
      <c r="AV10" s="45"/>
      <c r="AW10" s="45"/>
      <c r="AX10" s="45"/>
      <c r="AY10" s="45"/>
      <c r="AZ10" s="45"/>
      <c r="BA10" s="45"/>
      <c r="BB10" s="45">
        <f>データ!X6</f>
        <v>1733.33</v>
      </c>
      <c r="BC10" s="45"/>
      <c r="BD10" s="45"/>
      <c r="BE10" s="45"/>
      <c r="BF10" s="45"/>
      <c r="BG10" s="45"/>
      <c r="BH10" s="45"/>
      <c r="BI10" s="45"/>
      <c r="BJ10" s="2"/>
      <c r="BK10" s="2"/>
      <c r="BL10" s="53" t="s">
        <v>22</v>
      </c>
      <c r="BM10" s="54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24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 x14ac:dyDescent="0.15">
      <c r="A14" s="2"/>
      <c r="B14" s="57" t="s">
        <v>25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9" t="s">
        <v>121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 x14ac:dyDescent="0.15">
      <c r="A34" s="2"/>
      <c r="B34" s="16"/>
      <c r="C34" s="75" t="s">
        <v>27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19"/>
      <c r="R34" s="75" t="s">
        <v>28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19"/>
      <c r="AG34" s="75" t="s">
        <v>29</v>
      </c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19"/>
      <c r="AV34" s="75" t="s">
        <v>30</v>
      </c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18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 x14ac:dyDescent="0.15">
      <c r="A35" s="2"/>
      <c r="B35" s="16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19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19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19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18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31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9" t="s">
        <v>122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 x14ac:dyDescent="0.15">
      <c r="A56" s="2"/>
      <c r="B56" s="16"/>
      <c r="C56" s="75" t="s">
        <v>32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19"/>
      <c r="R56" s="75" t="s">
        <v>33</v>
      </c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19"/>
      <c r="AG56" s="75" t="s">
        <v>34</v>
      </c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19"/>
      <c r="AV56" s="75" t="s">
        <v>35</v>
      </c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18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 x14ac:dyDescent="0.15">
      <c r="A57" s="2"/>
      <c r="B57" s="16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19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19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19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18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 x14ac:dyDescent="0.15">
      <c r="A60" s="2"/>
      <c r="B60" s="60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37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9" t="s">
        <v>120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 x14ac:dyDescent="0.15">
      <c r="A79" s="2"/>
      <c r="B79" s="16"/>
      <c r="C79" s="75" t="s">
        <v>38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19"/>
      <c r="V79" s="19"/>
      <c r="W79" s="75" t="s">
        <v>39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19"/>
      <c r="AP79" s="19"/>
      <c r="AQ79" s="75" t="s">
        <v>40</v>
      </c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17"/>
      <c r="BJ79" s="18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 x14ac:dyDescent="0.15">
      <c r="A80" s="2"/>
      <c r="B80" s="16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19"/>
      <c r="V80" s="19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19"/>
      <c r="AP80" s="19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17"/>
      <c r="BJ80" s="18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 x14ac:dyDescent="0.15">
      <c r="C83" s="2" t="s">
        <v>41</v>
      </c>
    </row>
    <row r="84" spans="1:78" x14ac:dyDescent="0.15">
      <c r="C84" s="25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>【96.79】</v>
      </c>
      <c r="F86" s="26" t="str">
        <f>データ!AT6</f>
        <v>【1,454.74】</v>
      </c>
      <c r="G86" s="26" t="str">
        <f>データ!BE6</f>
        <v>【88.26】</v>
      </c>
      <c r="H86" s="26" t="str">
        <f>データ!BP6</f>
        <v>【1,943.90】</v>
      </c>
      <c r="I86" s="26" t="str">
        <f>データ!CA6</f>
        <v>【37.34】</v>
      </c>
      <c r="J86" s="26" t="str">
        <f>データ!CL6</f>
        <v>【502.45】</v>
      </c>
      <c r="K86" s="26" t="str">
        <f>データ!CW6</f>
        <v>【35.35】</v>
      </c>
      <c r="L86" s="26" t="str">
        <f>データ!DH6</f>
        <v>【89.79】</v>
      </c>
      <c r="M86" s="26" t="str">
        <f>データ!DS6</f>
        <v>【31.55】</v>
      </c>
      <c r="N86" s="26" t="str">
        <f>データ!ED6</f>
        <v>【0.00】</v>
      </c>
      <c r="O86" s="26" t="str">
        <f>データ!EO6</f>
        <v>【0.00】</v>
      </c>
    </row>
  </sheetData>
  <sheetProtection algorithmName="SHA-512" hashValue="e4bzegNqB/duZ98mRy8A3dwRMMGSxSVEucHLaH0kG1JdAzviwLQoMUXWkuhvUsXcnr+H4TsqkCMo+FSHPg6u5g==" saltValue="jzTQlrr0r7tUrbDmMALNQQ==" spinCount="100000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0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55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56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57</v>
      </c>
      <c r="B3" s="29" t="s">
        <v>58</v>
      </c>
      <c r="C3" s="29" t="s">
        <v>59</v>
      </c>
      <c r="D3" s="29" t="s">
        <v>60</v>
      </c>
      <c r="E3" s="29" t="s">
        <v>61</v>
      </c>
      <c r="F3" s="29" t="s">
        <v>62</v>
      </c>
      <c r="G3" s="29" t="s">
        <v>63</v>
      </c>
      <c r="H3" s="77" t="s">
        <v>64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67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68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69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78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79</v>
      </c>
      <c r="B5" s="31"/>
      <c r="C5" s="31"/>
      <c r="D5" s="31"/>
      <c r="E5" s="31"/>
      <c r="F5" s="31"/>
      <c r="G5" s="31"/>
      <c r="H5" s="32" t="s">
        <v>80</v>
      </c>
      <c r="I5" s="32" t="s">
        <v>81</v>
      </c>
      <c r="J5" s="32" t="s">
        <v>82</v>
      </c>
      <c r="K5" s="32" t="s">
        <v>83</v>
      </c>
      <c r="L5" s="32" t="s">
        <v>84</v>
      </c>
      <c r="M5" s="32" t="s">
        <v>5</v>
      </c>
      <c r="N5" s="32" t="s">
        <v>85</v>
      </c>
      <c r="O5" s="32" t="s">
        <v>86</v>
      </c>
      <c r="P5" s="32" t="s">
        <v>87</v>
      </c>
      <c r="Q5" s="32" t="s">
        <v>88</v>
      </c>
      <c r="R5" s="32" t="s">
        <v>89</v>
      </c>
      <c r="S5" s="32" t="s">
        <v>90</v>
      </c>
      <c r="T5" s="32" t="s">
        <v>91</v>
      </c>
      <c r="U5" s="32" t="s">
        <v>92</v>
      </c>
      <c r="V5" s="32" t="s">
        <v>93</v>
      </c>
      <c r="W5" s="32" t="s">
        <v>94</v>
      </c>
      <c r="X5" s="32" t="s">
        <v>95</v>
      </c>
      <c r="Y5" s="32" t="s">
        <v>96</v>
      </c>
      <c r="Z5" s="32" t="s">
        <v>97</v>
      </c>
      <c r="AA5" s="32" t="s">
        <v>98</v>
      </c>
      <c r="AB5" s="32" t="s">
        <v>99</v>
      </c>
      <c r="AC5" s="32" t="s">
        <v>100</v>
      </c>
      <c r="AD5" s="32" t="s">
        <v>101</v>
      </c>
      <c r="AE5" s="32" t="s">
        <v>102</v>
      </c>
      <c r="AF5" s="32" t="s">
        <v>103</v>
      </c>
      <c r="AG5" s="32" t="s">
        <v>104</v>
      </c>
      <c r="AH5" s="32" t="s">
        <v>105</v>
      </c>
      <c r="AI5" s="32" t="s">
        <v>43</v>
      </c>
      <c r="AJ5" s="32" t="s">
        <v>96</v>
      </c>
      <c r="AK5" s="32" t="s">
        <v>97</v>
      </c>
      <c r="AL5" s="32" t="s">
        <v>98</v>
      </c>
      <c r="AM5" s="32" t="s">
        <v>99</v>
      </c>
      <c r="AN5" s="32" t="s">
        <v>100</v>
      </c>
      <c r="AO5" s="32" t="s">
        <v>101</v>
      </c>
      <c r="AP5" s="32" t="s">
        <v>102</v>
      </c>
      <c r="AQ5" s="32" t="s">
        <v>103</v>
      </c>
      <c r="AR5" s="32" t="s">
        <v>104</v>
      </c>
      <c r="AS5" s="32" t="s">
        <v>105</v>
      </c>
      <c r="AT5" s="32" t="s">
        <v>106</v>
      </c>
      <c r="AU5" s="32" t="s">
        <v>96</v>
      </c>
      <c r="AV5" s="32" t="s">
        <v>97</v>
      </c>
      <c r="AW5" s="32" t="s">
        <v>98</v>
      </c>
      <c r="AX5" s="32" t="s">
        <v>99</v>
      </c>
      <c r="AY5" s="32" t="s">
        <v>100</v>
      </c>
      <c r="AZ5" s="32" t="s">
        <v>101</v>
      </c>
      <c r="BA5" s="32" t="s">
        <v>102</v>
      </c>
      <c r="BB5" s="32" t="s">
        <v>103</v>
      </c>
      <c r="BC5" s="32" t="s">
        <v>104</v>
      </c>
      <c r="BD5" s="32" t="s">
        <v>105</v>
      </c>
      <c r="BE5" s="32" t="s">
        <v>106</v>
      </c>
      <c r="BF5" s="32" t="s">
        <v>96</v>
      </c>
      <c r="BG5" s="32" t="s">
        <v>97</v>
      </c>
      <c r="BH5" s="32" t="s">
        <v>98</v>
      </c>
      <c r="BI5" s="32" t="s">
        <v>99</v>
      </c>
      <c r="BJ5" s="32" t="s">
        <v>100</v>
      </c>
      <c r="BK5" s="32" t="s">
        <v>101</v>
      </c>
      <c r="BL5" s="32" t="s">
        <v>102</v>
      </c>
      <c r="BM5" s="32" t="s">
        <v>103</v>
      </c>
      <c r="BN5" s="32" t="s">
        <v>104</v>
      </c>
      <c r="BO5" s="32" t="s">
        <v>105</v>
      </c>
      <c r="BP5" s="32" t="s">
        <v>106</v>
      </c>
      <c r="BQ5" s="32" t="s">
        <v>96</v>
      </c>
      <c r="BR5" s="32" t="s">
        <v>97</v>
      </c>
      <c r="BS5" s="32" t="s">
        <v>98</v>
      </c>
      <c r="BT5" s="32" t="s">
        <v>99</v>
      </c>
      <c r="BU5" s="32" t="s">
        <v>100</v>
      </c>
      <c r="BV5" s="32" t="s">
        <v>101</v>
      </c>
      <c r="BW5" s="32" t="s">
        <v>102</v>
      </c>
      <c r="BX5" s="32" t="s">
        <v>103</v>
      </c>
      <c r="BY5" s="32" t="s">
        <v>104</v>
      </c>
      <c r="BZ5" s="32" t="s">
        <v>105</v>
      </c>
      <c r="CA5" s="32" t="s">
        <v>106</v>
      </c>
      <c r="CB5" s="32" t="s">
        <v>96</v>
      </c>
      <c r="CC5" s="32" t="s">
        <v>97</v>
      </c>
      <c r="CD5" s="32" t="s">
        <v>98</v>
      </c>
      <c r="CE5" s="32" t="s">
        <v>99</v>
      </c>
      <c r="CF5" s="32" t="s">
        <v>100</v>
      </c>
      <c r="CG5" s="32" t="s">
        <v>101</v>
      </c>
      <c r="CH5" s="32" t="s">
        <v>102</v>
      </c>
      <c r="CI5" s="32" t="s">
        <v>103</v>
      </c>
      <c r="CJ5" s="32" t="s">
        <v>104</v>
      </c>
      <c r="CK5" s="32" t="s">
        <v>105</v>
      </c>
      <c r="CL5" s="32" t="s">
        <v>106</v>
      </c>
      <c r="CM5" s="32" t="s">
        <v>96</v>
      </c>
      <c r="CN5" s="32" t="s">
        <v>97</v>
      </c>
      <c r="CO5" s="32" t="s">
        <v>98</v>
      </c>
      <c r="CP5" s="32" t="s">
        <v>99</v>
      </c>
      <c r="CQ5" s="32" t="s">
        <v>100</v>
      </c>
      <c r="CR5" s="32" t="s">
        <v>101</v>
      </c>
      <c r="CS5" s="32" t="s">
        <v>102</v>
      </c>
      <c r="CT5" s="32" t="s">
        <v>103</v>
      </c>
      <c r="CU5" s="32" t="s">
        <v>104</v>
      </c>
      <c r="CV5" s="32" t="s">
        <v>105</v>
      </c>
      <c r="CW5" s="32" t="s">
        <v>106</v>
      </c>
      <c r="CX5" s="32" t="s">
        <v>96</v>
      </c>
      <c r="CY5" s="32" t="s">
        <v>97</v>
      </c>
      <c r="CZ5" s="32" t="s">
        <v>98</v>
      </c>
      <c r="DA5" s="32" t="s">
        <v>99</v>
      </c>
      <c r="DB5" s="32" t="s">
        <v>100</v>
      </c>
      <c r="DC5" s="32" t="s">
        <v>101</v>
      </c>
      <c r="DD5" s="32" t="s">
        <v>102</v>
      </c>
      <c r="DE5" s="32" t="s">
        <v>103</v>
      </c>
      <c r="DF5" s="32" t="s">
        <v>104</v>
      </c>
      <c r="DG5" s="32" t="s">
        <v>105</v>
      </c>
      <c r="DH5" s="32" t="s">
        <v>106</v>
      </c>
      <c r="DI5" s="32" t="s">
        <v>96</v>
      </c>
      <c r="DJ5" s="32" t="s">
        <v>97</v>
      </c>
      <c r="DK5" s="32" t="s">
        <v>98</v>
      </c>
      <c r="DL5" s="32" t="s">
        <v>99</v>
      </c>
      <c r="DM5" s="32" t="s">
        <v>100</v>
      </c>
      <c r="DN5" s="32" t="s">
        <v>101</v>
      </c>
      <c r="DO5" s="32" t="s">
        <v>102</v>
      </c>
      <c r="DP5" s="32" t="s">
        <v>103</v>
      </c>
      <c r="DQ5" s="32" t="s">
        <v>104</v>
      </c>
      <c r="DR5" s="32" t="s">
        <v>105</v>
      </c>
      <c r="DS5" s="32" t="s">
        <v>106</v>
      </c>
      <c r="DT5" s="32" t="s">
        <v>96</v>
      </c>
      <c r="DU5" s="32" t="s">
        <v>97</v>
      </c>
      <c r="DV5" s="32" t="s">
        <v>98</v>
      </c>
      <c r="DW5" s="32" t="s">
        <v>99</v>
      </c>
      <c r="DX5" s="32" t="s">
        <v>100</v>
      </c>
      <c r="DY5" s="32" t="s">
        <v>101</v>
      </c>
      <c r="DZ5" s="32" t="s">
        <v>102</v>
      </c>
      <c r="EA5" s="32" t="s">
        <v>103</v>
      </c>
      <c r="EB5" s="32" t="s">
        <v>104</v>
      </c>
      <c r="EC5" s="32" t="s">
        <v>105</v>
      </c>
      <c r="ED5" s="32" t="s">
        <v>106</v>
      </c>
      <c r="EE5" s="32" t="s">
        <v>96</v>
      </c>
      <c r="EF5" s="32" t="s">
        <v>97</v>
      </c>
      <c r="EG5" s="32" t="s">
        <v>98</v>
      </c>
      <c r="EH5" s="32" t="s">
        <v>99</v>
      </c>
      <c r="EI5" s="32" t="s">
        <v>100</v>
      </c>
      <c r="EJ5" s="32" t="s">
        <v>101</v>
      </c>
      <c r="EK5" s="32" t="s">
        <v>102</v>
      </c>
      <c r="EL5" s="32" t="s">
        <v>103</v>
      </c>
      <c r="EM5" s="32" t="s">
        <v>104</v>
      </c>
      <c r="EN5" s="32" t="s">
        <v>105</v>
      </c>
      <c r="EO5" s="32" t="s">
        <v>106</v>
      </c>
    </row>
    <row r="6" spans="1:148" s="36" customFormat="1" x14ac:dyDescent="0.15">
      <c r="A6" s="28" t="s">
        <v>107</v>
      </c>
      <c r="B6" s="33">
        <f>B7</f>
        <v>2017</v>
      </c>
      <c r="C6" s="33">
        <f t="shared" ref="C6:X6" si="3">C7</f>
        <v>172065</v>
      </c>
      <c r="D6" s="33">
        <f t="shared" si="3"/>
        <v>46</v>
      </c>
      <c r="E6" s="33">
        <f t="shared" si="3"/>
        <v>17</v>
      </c>
      <c r="F6" s="33">
        <f t="shared" si="3"/>
        <v>9</v>
      </c>
      <c r="G6" s="33">
        <f t="shared" si="3"/>
        <v>0</v>
      </c>
      <c r="H6" s="33" t="str">
        <f t="shared" si="3"/>
        <v>石川県　加賀市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小規模集合排水処理</v>
      </c>
      <c r="L6" s="33" t="str">
        <f t="shared" si="3"/>
        <v>I2</v>
      </c>
      <c r="M6" s="33" t="str">
        <f t="shared" si="3"/>
        <v>非設置</v>
      </c>
      <c r="N6" s="34" t="str">
        <f t="shared" si="3"/>
        <v>-</v>
      </c>
      <c r="O6" s="34">
        <f t="shared" si="3"/>
        <v>43.65</v>
      </c>
      <c r="P6" s="34">
        <f t="shared" si="3"/>
        <v>0.08</v>
      </c>
      <c r="Q6" s="34">
        <f t="shared" si="3"/>
        <v>99.77</v>
      </c>
      <c r="R6" s="34">
        <f t="shared" si="3"/>
        <v>2700</v>
      </c>
      <c r="S6" s="34">
        <f t="shared" si="3"/>
        <v>67993</v>
      </c>
      <c r="T6" s="34">
        <f t="shared" si="3"/>
        <v>305.87</v>
      </c>
      <c r="U6" s="34">
        <f t="shared" si="3"/>
        <v>222.29</v>
      </c>
      <c r="V6" s="34">
        <f t="shared" si="3"/>
        <v>52</v>
      </c>
      <c r="W6" s="34">
        <f t="shared" si="3"/>
        <v>0.03</v>
      </c>
      <c r="X6" s="34">
        <f t="shared" si="3"/>
        <v>1733.33</v>
      </c>
      <c r="Y6" s="35" t="str">
        <f>IF(Y7="",NA(),Y7)</f>
        <v>-</v>
      </c>
      <c r="Z6" s="35" t="str">
        <f t="shared" ref="Z6:AH6" si="4">IF(Z7="",NA(),Z7)</f>
        <v>-</v>
      </c>
      <c r="AA6" s="35" t="str">
        <f t="shared" si="4"/>
        <v>-</v>
      </c>
      <c r="AB6" s="35" t="str">
        <f t="shared" si="4"/>
        <v>-</v>
      </c>
      <c r="AC6" s="35">
        <f t="shared" si="4"/>
        <v>164.05</v>
      </c>
      <c r="AD6" s="35" t="str">
        <f t="shared" si="4"/>
        <v>-</v>
      </c>
      <c r="AE6" s="35" t="str">
        <f t="shared" si="4"/>
        <v>-</v>
      </c>
      <c r="AF6" s="35" t="str">
        <f t="shared" si="4"/>
        <v>-</v>
      </c>
      <c r="AG6" s="35" t="str">
        <f t="shared" si="4"/>
        <v>-</v>
      </c>
      <c r="AH6" s="35">
        <f t="shared" si="4"/>
        <v>97.69</v>
      </c>
      <c r="AI6" s="34" t="str">
        <f>IF(AI7="","",IF(AI7="-","【-】","【"&amp;SUBSTITUTE(TEXT(AI7,"#,##0.00"),"-","△")&amp;"】"))</f>
        <v>【96.79】</v>
      </c>
      <c r="AJ6" s="35" t="str">
        <f>IF(AJ7="",NA(),AJ7)</f>
        <v>-</v>
      </c>
      <c r="AK6" s="35" t="str">
        <f t="shared" ref="AK6:AS6" si="5">IF(AK7="",NA(),AK7)</f>
        <v>-</v>
      </c>
      <c r="AL6" s="35" t="str">
        <f t="shared" si="5"/>
        <v>-</v>
      </c>
      <c r="AM6" s="35" t="str">
        <f t="shared" si="5"/>
        <v>-</v>
      </c>
      <c r="AN6" s="34">
        <f t="shared" si="5"/>
        <v>0</v>
      </c>
      <c r="AO6" s="35" t="str">
        <f t="shared" si="5"/>
        <v>-</v>
      </c>
      <c r="AP6" s="35" t="str">
        <f t="shared" si="5"/>
        <v>-</v>
      </c>
      <c r="AQ6" s="35" t="str">
        <f t="shared" si="5"/>
        <v>-</v>
      </c>
      <c r="AR6" s="35" t="str">
        <f t="shared" si="5"/>
        <v>-</v>
      </c>
      <c r="AS6" s="35">
        <f t="shared" si="5"/>
        <v>1037.73</v>
      </c>
      <c r="AT6" s="34" t="str">
        <f>IF(AT7="","",IF(AT7="-","【-】","【"&amp;SUBSTITUTE(TEXT(AT7,"#,##0.00"),"-","△")&amp;"】"))</f>
        <v>【1,454.74】</v>
      </c>
      <c r="AU6" s="35" t="str">
        <f>IF(AU7="",NA(),AU7)</f>
        <v>-</v>
      </c>
      <c r="AV6" s="35" t="str">
        <f t="shared" ref="AV6:BD6" si="6">IF(AV7="",NA(),AV7)</f>
        <v>-</v>
      </c>
      <c r="AW6" s="35" t="str">
        <f t="shared" si="6"/>
        <v>-</v>
      </c>
      <c r="AX6" s="35" t="str">
        <f t="shared" si="6"/>
        <v>-</v>
      </c>
      <c r="AY6" s="35">
        <f t="shared" si="6"/>
        <v>22.98</v>
      </c>
      <c r="AZ6" s="35" t="str">
        <f t="shared" si="6"/>
        <v>-</v>
      </c>
      <c r="BA6" s="35" t="str">
        <f t="shared" si="6"/>
        <v>-</v>
      </c>
      <c r="BB6" s="35" t="str">
        <f t="shared" si="6"/>
        <v>-</v>
      </c>
      <c r="BC6" s="35" t="str">
        <f t="shared" si="6"/>
        <v>-</v>
      </c>
      <c r="BD6" s="35">
        <f t="shared" si="6"/>
        <v>89.03</v>
      </c>
      <c r="BE6" s="34" t="str">
        <f>IF(BE7="","",IF(BE7="-","【-】","【"&amp;SUBSTITUTE(TEXT(BE7,"#,##0.00"),"-","△")&amp;"】"))</f>
        <v>【88.26】</v>
      </c>
      <c r="BF6" s="35" t="str">
        <f>IF(BF7="",NA(),BF7)</f>
        <v>-</v>
      </c>
      <c r="BG6" s="35" t="str">
        <f t="shared" ref="BG6:BO6" si="7">IF(BG7="",NA(),BG7)</f>
        <v>-</v>
      </c>
      <c r="BH6" s="35" t="str">
        <f t="shared" si="7"/>
        <v>-</v>
      </c>
      <c r="BI6" s="35" t="str">
        <f t="shared" si="7"/>
        <v>-</v>
      </c>
      <c r="BJ6" s="35">
        <f t="shared" si="7"/>
        <v>3789.4</v>
      </c>
      <c r="BK6" s="35" t="str">
        <f t="shared" si="7"/>
        <v>-</v>
      </c>
      <c r="BL6" s="35" t="str">
        <f t="shared" si="7"/>
        <v>-</v>
      </c>
      <c r="BM6" s="35" t="str">
        <f t="shared" si="7"/>
        <v>-</v>
      </c>
      <c r="BN6" s="35" t="str">
        <f t="shared" si="7"/>
        <v>-</v>
      </c>
      <c r="BO6" s="35">
        <f t="shared" si="7"/>
        <v>1759.36</v>
      </c>
      <c r="BP6" s="34" t="str">
        <f>IF(BP7="","",IF(BP7="-","【-】","【"&amp;SUBSTITUTE(TEXT(BP7,"#,##0.00"),"-","△")&amp;"】"))</f>
        <v>【1,943.90】</v>
      </c>
      <c r="BQ6" s="35" t="str">
        <f>IF(BQ7="",NA(),BQ7)</f>
        <v>-</v>
      </c>
      <c r="BR6" s="35" t="str">
        <f t="shared" ref="BR6:BZ6" si="8">IF(BR7="",NA(),BR7)</f>
        <v>-</v>
      </c>
      <c r="BS6" s="35" t="str">
        <f t="shared" si="8"/>
        <v>-</v>
      </c>
      <c r="BT6" s="35" t="str">
        <f t="shared" si="8"/>
        <v>-</v>
      </c>
      <c r="BU6" s="35">
        <f t="shared" si="8"/>
        <v>85.89</v>
      </c>
      <c r="BV6" s="35" t="str">
        <f t="shared" si="8"/>
        <v>-</v>
      </c>
      <c r="BW6" s="35" t="str">
        <f t="shared" si="8"/>
        <v>-</v>
      </c>
      <c r="BX6" s="35" t="str">
        <f t="shared" si="8"/>
        <v>-</v>
      </c>
      <c r="BY6" s="35" t="str">
        <f t="shared" si="8"/>
        <v>-</v>
      </c>
      <c r="BZ6" s="35">
        <f t="shared" si="8"/>
        <v>37.200000000000003</v>
      </c>
      <c r="CA6" s="34" t="str">
        <f>IF(CA7="","",IF(CA7="-","【-】","【"&amp;SUBSTITUTE(TEXT(CA7,"#,##0.00"),"-","△")&amp;"】"))</f>
        <v>【37.34】</v>
      </c>
      <c r="CB6" s="35" t="str">
        <f>IF(CB7="",NA(),CB7)</f>
        <v>-</v>
      </c>
      <c r="CC6" s="35" t="str">
        <f t="shared" ref="CC6:CK6" si="9">IF(CC7="",NA(),CC7)</f>
        <v>-</v>
      </c>
      <c r="CD6" s="35" t="str">
        <f t="shared" si="9"/>
        <v>-</v>
      </c>
      <c r="CE6" s="35" t="str">
        <f t="shared" si="9"/>
        <v>-</v>
      </c>
      <c r="CF6" s="35">
        <f t="shared" si="9"/>
        <v>149.94</v>
      </c>
      <c r="CG6" s="35" t="str">
        <f t="shared" si="9"/>
        <v>-</v>
      </c>
      <c r="CH6" s="35" t="str">
        <f t="shared" si="9"/>
        <v>-</v>
      </c>
      <c r="CI6" s="35" t="str">
        <f t="shared" si="9"/>
        <v>-</v>
      </c>
      <c r="CJ6" s="35" t="str">
        <f t="shared" si="9"/>
        <v>-</v>
      </c>
      <c r="CK6" s="35">
        <f t="shared" si="9"/>
        <v>508.64</v>
      </c>
      <c r="CL6" s="34" t="str">
        <f>IF(CL7="","",IF(CL7="-","【-】","【"&amp;SUBSTITUTE(TEXT(CL7,"#,##0.00"),"-","△")&amp;"】"))</f>
        <v>【502.45】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>
        <f t="shared" si="10"/>
        <v>42.31</v>
      </c>
      <c r="CR6" s="35" t="str">
        <f t="shared" si="10"/>
        <v>-</v>
      </c>
      <c r="CS6" s="35" t="str">
        <f t="shared" si="10"/>
        <v>-</v>
      </c>
      <c r="CT6" s="35" t="str">
        <f t="shared" si="10"/>
        <v>-</v>
      </c>
      <c r="CU6" s="35" t="str">
        <f t="shared" si="10"/>
        <v>-</v>
      </c>
      <c r="CV6" s="35">
        <f t="shared" si="10"/>
        <v>34.29</v>
      </c>
      <c r="CW6" s="34" t="str">
        <f>IF(CW7="","",IF(CW7="-","【-】","【"&amp;SUBSTITUTE(TEXT(CW7,"#,##0.00"),"-","△")&amp;"】"))</f>
        <v>【35.35】</v>
      </c>
      <c r="CX6" s="35" t="str">
        <f>IF(CX7="",NA(),CX7)</f>
        <v>-</v>
      </c>
      <c r="CY6" s="35" t="str">
        <f t="shared" ref="CY6:DG6" si="11">IF(CY7="",NA(),CY7)</f>
        <v>-</v>
      </c>
      <c r="CZ6" s="35" t="str">
        <f t="shared" si="11"/>
        <v>-</v>
      </c>
      <c r="DA6" s="35" t="str">
        <f t="shared" si="11"/>
        <v>-</v>
      </c>
      <c r="DB6" s="35">
        <f t="shared" si="11"/>
        <v>88.46</v>
      </c>
      <c r="DC6" s="35" t="str">
        <f t="shared" si="11"/>
        <v>-</v>
      </c>
      <c r="DD6" s="35" t="str">
        <f t="shared" si="11"/>
        <v>-</v>
      </c>
      <c r="DE6" s="35" t="str">
        <f t="shared" si="11"/>
        <v>-</v>
      </c>
      <c r="DF6" s="35" t="str">
        <f t="shared" si="11"/>
        <v>-</v>
      </c>
      <c r="DG6" s="35">
        <f t="shared" si="11"/>
        <v>89.88</v>
      </c>
      <c r="DH6" s="34" t="str">
        <f>IF(DH7="","",IF(DH7="-","【-】","【"&amp;SUBSTITUTE(TEXT(DH7,"#,##0.00"),"-","△")&amp;"】"))</f>
        <v>【89.79】</v>
      </c>
      <c r="DI6" s="35" t="str">
        <f>IF(DI7="",NA(),DI7)</f>
        <v>-</v>
      </c>
      <c r="DJ6" s="35" t="str">
        <f t="shared" ref="DJ6:DR6" si="12">IF(DJ7="",NA(),DJ7)</f>
        <v>-</v>
      </c>
      <c r="DK6" s="35" t="str">
        <f t="shared" si="12"/>
        <v>-</v>
      </c>
      <c r="DL6" s="35" t="str">
        <f t="shared" si="12"/>
        <v>-</v>
      </c>
      <c r="DM6" s="35">
        <f t="shared" si="12"/>
        <v>3.07</v>
      </c>
      <c r="DN6" s="35" t="str">
        <f t="shared" si="12"/>
        <v>-</v>
      </c>
      <c r="DO6" s="35" t="str">
        <f t="shared" si="12"/>
        <v>-</v>
      </c>
      <c r="DP6" s="35" t="str">
        <f t="shared" si="12"/>
        <v>-</v>
      </c>
      <c r="DQ6" s="35" t="str">
        <f t="shared" si="12"/>
        <v>-</v>
      </c>
      <c r="DR6" s="35">
        <f t="shared" si="12"/>
        <v>31.73</v>
      </c>
      <c r="DS6" s="34" t="str">
        <f>IF(DS7="","",IF(DS7="-","【-】","【"&amp;SUBSTITUTE(TEXT(DS7,"#,##0.00"),"-","△")&amp;"】"))</f>
        <v>【31.55】</v>
      </c>
      <c r="DT6" s="35" t="str">
        <f>IF(DT7="",NA(),DT7)</f>
        <v>-</v>
      </c>
      <c r="DU6" s="35" t="str">
        <f t="shared" ref="DU6:EC6" si="13">IF(DU7="",NA(),DU7)</f>
        <v>-</v>
      </c>
      <c r="DV6" s="35" t="str">
        <f t="shared" si="13"/>
        <v>-</v>
      </c>
      <c r="DW6" s="35" t="str">
        <f t="shared" si="13"/>
        <v>-</v>
      </c>
      <c r="DX6" s="34">
        <f t="shared" si="13"/>
        <v>0</v>
      </c>
      <c r="DY6" s="35" t="str">
        <f t="shared" si="13"/>
        <v>-</v>
      </c>
      <c r="DZ6" s="35" t="str">
        <f t="shared" si="13"/>
        <v>-</v>
      </c>
      <c r="EA6" s="35" t="str">
        <f t="shared" si="13"/>
        <v>-</v>
      </c>
      <c r="EB6" s="35" t="str">
        <f t="shared" si="13"/>
        <v>-</v>
      </c>
      <c r="EC6" s="34">
        <f t="shared" si="13"/>
        <v>0</v>
      </c>
      <c r="ED6" s="34" t="str">
        <f>IF(ED7="","",IF(ED7="-","【-】","【"&amp;SUBSTITUTE(TEXT(ED7,"#,##0.00"),"-","△")&amp;"】"))</f>
        <v>【0.00】</v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4">
        <f t="shared" si="14"/>
        <v>0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4">
        <f t="shared" si="14"/>
        <v>0</v>
      </c>
      <c r="EO6" s="34" t="str">
        <f>IF(EO7="","",IF(EO7="-","【-】","【"&amp;SUBSTITUTE(TEXT(EO7,"#,##0.00"),"-","△")&amp;"】"))</f>
        <v>【0.00】</v>
      </c>
    </row>
    <row r="7" spans="1:148" s="36" customFormat="1" x14ac:dyDescent="0.15">
      <c r="A7" s="28"/>
      <c r="B7" s="37">
        <v>2017</v>
      </c>
      <c r="C7" s="37">
        <v>172065</v>
      </c>
      <c r="D7" s="37">
        <v>46</v>
      </c>
      <c r="E7" s="37">
        <v>17</v>
      </c>
      <c r="F7" s="37">
        <v>9</v>
      </c>
      <c r="G7" s="37">
        <v>0</v>
      </c>
      <c r="H7" s="37" t="s">
        <v>108</v>
      </c>
      <c r="I7" s="37" t="s">
        <v>109</v>
      </c>
      <c r="J7" s="37" t="s">
        <v>110</v>
      </c>
      <c r="K7" s="37" t="s">
        <v>111</v>
      </c>
      <c r="L7" s="37" t="s">
        <v>112</v>
      </c>
      <c r="M7" s="37" t="s">
        <v>113</v>
      </c>
      <c r="N7" s="38" t="s">
        <v>114</v>
      </c>
      <c r="O7" s="38">
        <v>43.65</v>
      </c>
      <c r="P7" s="38">
        <v>0.08</v>
      </c>
      <c r="Q7" s="38">
        <v>99.77</v>
      </c>
      <c r="R7" s="38">
        <v>2700</v>
      </c>
      <c r="S7" s="38">
        <v>67993</v>
      </c>
      <c r="T7" s="38">
        <v>305.87</v>
      </c>
      <c r="U7" s="38">
        <v>222.29</v>
      </c>
      <c r="V7" s="38">
        <v>52</v>
      </c>
      <c r="W7" s="38">
        <v>0.03</v>
      </c>
      <c r="X7" s="38">
        <v>1733.33</v>
      </c>
      <c r="Y7" s="38" t="s">
        <v>114</v>
      </c>
      <c r="Z7" s="38" t="s">
        <v>114</v>
      </c>
      <c r="AA7" s="38" t="s">
        <v>114</v>
      </c>
      <c r="AB7" s="38" t="s">
        <v>114</v>
      </c>
      <c r="AC7" s="38">
        <v>164.05</v>
      </c>
      <c r="AD7" s="38" t="s">
        <v>114</v>
      </c>
      <c r="AE7" s="38" t="s">
        <v>114</v>
      </c>
      <c r="AF7" s="38" t="s">
        <v>114</v>
      </c>
      <c r="AG7" s="38" t="s">
        <v>114</v>
      </c>
      <c r="AH7" s="38">
        <v>97.69</v>
      </c>
      <c r="AI7" s="38">
        <v>96.79</v>
      </c>
      <c r="AJ7" s="38" t="s">
        <v>114</v>
      </c>
      <c r="AK7" s="38" t="s">
        <v>114</v>
      </c>
      <c r="AL7" s="38" t="s">
        <v>114</v>
      </c>
      <c r="AM7" s="38" t="s">
        <v>114</v>
      </c>
      <c r="AN7" s="38">
        <v>0</v>
      </c>
      <c r="AO7" s="38" t="s">
        <v>114</v>
      </c>
      <c r="AP7" s="38" t="s">
        <v>114</v>
      </c>
      <c r="AQ7" s="38" t="s">
        <v>114</v>
      </c>
      <c r="AR7" s="38" t="s">
        <v>114</v>
      </c>
      <c r="AS7" s="38">
        <v>1037.73</v>
      </c>
      <c r="AT7" s="38">
        <v>1454.74</v>
      </c>
      <c r="AU7" s="38" t="s">
        <v>114</v>
      </c>
      <c r="AV7" s="38" t="s">
        <v>114</v>
      </c>
      <c r="AW7" s="38" t="s">
        <v>114</v>
      </c>
      <c r="AX7" s="38" t="s">
        <v>114</v>
      </c>
      <c r="AY7" s="38">
        <v>22.98</v>
      </c>
      <c r="AZ7" s="38" t="s">
        <v>114</v>
      </c>
      <c r="BA7" s="38" t="s">
        <v>114</v>
      </c>
      <c r="BB7" s="38" t="s">
        <v>114</v>
      </c>
      <c r="BC7" s="38" t="s">
        <v>114</v>
      </c>
      <c r="BD7" s="38">
        <v>89.03</v>
      </c>
      <c r="BE7" s="38">
        <v>88.26</v>
      </c>
      <c r="BF7" s="38" t="s">
        <v>114</v>
      </c>
      <c r="BG7" s="38" t="s">
        <v>114</v>
      </c>
      <c r="BH7" s="38" t="s">
        <v>114</v>
      </c>
      <c r="BI7" s="38" t="s">
        <v>114</v>
      </c>
      <c r="BJ7" s="38">
        <v>3789.4</v>
      </c>
      <c r="BK7" s="38" t="s">
        <v>114</v>
      </c>
      <c r="BL7" s="38" t="s">
        <v>114</v>
      </c>
      <c r="BM7" s="38" t="s">
        <v>114</v>
      </c>
      <c r="BN7" s="38" t="s">
        <v>114</v>
      </c>
      <c r="BO7" s="38">
        <v>1759.36</v>
      </c>
      <c r="BP7" s="38">
        <v>1943.9</v>
      </c>
      <c r="BQ7" s="38" t="s">
        <v>114</v>
      </c>
      <c r="BR7" s="38" t="s">
        <v>114</v>
      </c>
      <c r="BS7" s="38" t="s">
        <v>114</v>
      </c>
      <c r="BT7" s="38" t="s">
        <v>114</v>
      </c>
      <c r="BU7" s="38">
        <v>85.89</v>
      </c>
      <c r="BV7" s="38" t="s">
        <v>114</v>
      </c>
      <c r="BW7" s="38" t="s">
        <v>114</v>
      </c>
      <c r="BX7" s="38" t="s">
        <v>114</v>
      </c>
      <c r="BY7" s="38" t="s">
        <v>114</v>
      </c>
      <c r="BZ7" s="38">
        <v>37.200000000000003</v>
      </c>
      <c r="CA7" s="38">
        <v>37.340000000000003</v>
      </c>
      <c r="CB7" s="38" t="s">
        <v>114</v>
      </c>
      <c r="CC7" s="38" t="s">
        <v>114</v>
      </c>
      <c r="CD7" s="38" t="s">
        <v>114</v>
      </c>
      <c r="CE7" s="38" t="s">
        <v>114</v>
      </c>
      <c r="CF7" s="38">
        <v>149.94</v>
      </c>
      <c r="CG7" s="38" t="s">
        <v>114</v>
      </c>
      <c r="CH7" s="38" t="s">
        <v>114</v>
      </c>
      <c r="CI7" s="38" t="s">
        <v>114</v>
      </c>
      <c r="CJ7" s="38" t="s">
        <v>114</v>
      </c>
      <c r="CK7" s="38">
        <v>508.64</v>
      </c>
      <c r="CL7" s="38">
        <v>502.45</v>
      </c>
      <c r="CM7" s="38" t="s">
        <v>114</v>
      </c>
      <c r="CN7" s="38" t="s">
        <v>114</v>
      </c>
      <c r="CO7" s="38" t="s">
        <v>114</v>
      </c>
      <c r="CP7" s="38" t="s">
        <v>114</v>
      </c>
      <c r="CQ7" s="38">
        <v>42.31</v>
      </c>
      <c r="CR7" s="38" t="s">
        <v>114</v>
      </c>
      <c r="CS7" s="38" t="s">
        <v>114</v>
      </c>
      <c r="CT7" s="38" t="s">
        <v>114</v>
      </c>
      <c r="CU7" s="38" t="s">
        <v>114</v>
      </c>
      <c r="CV7" s="38">
        <v>34.29</v>
      </c>
      <c r="CW7" s="38">
        <v>35.35</v>
      </c>
      <c r="CX7" s="38" t="s">
        <v>114</v>
      </c>
      <c r="CY7" s="38" t="s">
        <v>114</v>
      </c>
      <c r="CZ7" s="38" t="s">
        <v>114</v>
      </c>
      <c r="DA7" s="38" t="s">
        <v>114</v>
      </c>
      <c r="DB7" s="38">
        <v>88.46</v>
      </c>
      <c r="DC7" s="38" t="s">
        <v>114</v>
      </c>
      <c r="DD7" s="38" t="s">
        <v>114</v>
      </c>
      <c r="DE7" s="38" t="s">
        <v>114</v>
      </c>
      <c r="DF7" s="38" t="s">
        <v>114</v>
      </c>
      <c r="DG7" s="38">
        <v>89.88</v>
      </c>
      <c r="DH7" s="38">
        <v>89.79</v>
      </c>
      <c r="DI7" s="38" t="s">
        <v>114</v>
      </c>
      <c r="DJ7" s="38" t="s">
        <v>114</v>
      </c>
      <c r="DK7" s="38" t="s">
        <v>114</v>
      </c>
      <c r="DL7" s="38" t="s">
        <v>114</v>
      </c>
      <c r="DM7" s="38">
        <v>3.07</v>
      </c>
      <c r="DN7" s="38" t="s">
        <v>114</v>
      </c>
      <c r="DO7" s="38" t="s">
        <v>114</v>
      </c>
      <c r="DP7" s="38" t="s">
        <v>114</v>
      </c>
      <c r="DQ7" s="38" t="s">
        <v>114</v>
      </c>
      <c r="DR7" s="38">
        <v>31.73</v>
      </c>
      <c r="DS7" s="38">
        <v>31.55</v>
      </c>
      <c r="DT7" s="38" t="s">
        <v>114</v>
      </c>
      <c r="DU7" s="38" t="s">
        <v>114</v>
      </c>
      <c r="DV7" s="38" t="s">
        <v>114</v>
      </c>
      <c r="DW7" s="38" t="s">
        <v>114</v>
      </c>
      <c r="DX7" s="38">
        <v>0</v>
      </c>
      <c r="DY7" s="38" t="s">
        <v>114</v>
      </c>
      <c r="DZ7" s="38" t="s">
        <v>114</v>
      </c>
      <c r="EA7" s="38" t="s">
        <v>114</v>
      </c>
      <c r="EB7" s="38" t="s">
        <v>114</v>
      </c>
      <c r="EC7" s="38">
        <v>0</v>
      </c>
      <c r="ED7" s="38">
        <v>0</v>
      </c>
      <c r="EE7" s="38" t="s">
        <v>114</v>
      </c>
      <c r="EF7" s="38" t="s">
        <v>114</v>
      </c>
      <c r="EG7" s="38" t="s">
        <v>114</v>
      </c>
      <c r="EH7" s="38" t="s">
        <v>114</v>
      </c>
      <c r="EI7" s="38">
        <v>0</v>
      </c>
      <c r="EJ7" s="38" t="s">
        <v>114</v>
      </c>
      <c r="EK7" s="38" t="s">
        <v>114</v>
      </c>
      <c r="EL7" s="38" t="s">
        <v>114</v>
      </c>
      <c r="EM7" s="38" t="s">
        <v>114</v>
      </c>
      <c r="EN7" s="38">
        <v>0</v>
      </c>
      <c r="EO7" s="38">
        <v>0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115</v>
      </c>
      <c r="C9" s="40" t="s">
        <v>116</v>
      </c>
      <c r="D9" s="40" t="s">
        <v>117</v>
      </c>
      <c r="E9" s="40" t="s">
        <v>118</v>
      </c>
      <c r="F9" s="40" t="s">
        <v>119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58</v>
      </c>
      <c r="B10" s="41">
        <f>DATEVALUE($B$6-4&amp;"年1月1日")</f>
        <v>41275</v>
      </c>
      <c r="C10" s="41">
        <f>DATEVALUE($B$6-3&amp;"年1月1日")</f>
        <v>41640</v>
      </c>
      <c r="D10" s="41">
        <f>DATEVALUE($B$6-2&amp;"年1月1日")</f>
        <v>42005</v>
      </c>
      <c r="E10" s="41">
        <f>DATEVALUE($B$6-1&amp;"年1月1日")</f>
        <v>42370</v>
      </c>
      <c r="F10" s="41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kaga</cp:lastModifiedBy>
  <cp:lastPrinted>2019-02-04T02:09:32Z</cp:lastPrinted>
  <dcterms:created xsi:type="dcterms:W3CDTF">2018-12-03T08:56:46Z</dcterms:created>
  <dcterms:modified xsi:type="dcterms:W3CDTF">2019-02-14T00:03:18Z</dcterms:modified>
  <cp:category/>
</cp:coreProperties>
</file>