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様式５" sheetId="1" r:id="rId1"/>
  </sheets>
  <definedNames>
    <definedName name="_xlnm.Print_Area" localSheetId="0">'様式５'!$C$2:$Q$92</definedName>
  </definedNames>
  <calcPr fullCalcOnLoad="1"/>
</workbook>
</file>

<file path=xl/sharedStrings.xml><?xml version="1.0" encoding="utf-8"?>
<sst xmlns="http://schemas.openxmlformats.org/spreadsheetml/2006/main" count="345" uniqueCount="55">
  <si>
    <t>市 町 名</t>
  </si>
  <si>
    <t>番号</t>
  </si>
  <si>
    <t>選挙当日の有権者数　Ａ</t>
  </si>
  <si>
    <t xml:space="preserve">投　票　者　数　Ｂ  </t>
  </si>
  <si>
    <t>棄 権 者 数　Ａ－Ｂ</t>
  </si>
  <si>
    <t>投票率（Ｂ／Ａ）</t>
  </si>
  <si>
    <t>検算</t>
  </si>
  <si>
    <t>男</t>
  </si>
  <si>
    <t>女</t>
  </si>
  <si>
    <t>計</t>
  </si>
  <si>
    <t>番号</t>
  </si>
  <si>
    <t>A-Bの計</t>
  </si>
  <si>
    <t>発表済み</t>
  </si>
  <si>
    <t>団体</t>
  </si>
  <si>
    <t>番号</t>
  </si>
  <si>
    <t>Aの計</t>
  </si>
  <si>
    <t>Bの計</t>
  </si>
  <si>
    <t>A－B男</t>
  </si>
  <si>
    <t>A－B女</t>
  </si>
  <si>
    <t>A－B計</t>
  </si>
  <si>
    <t>合計</t>
  </si>
  <si>
    <t>（金沢市選挙区）</t>
  </si>
  <si>
    <t>金沢市</t>
  </si>
  <si>
    <t>平成19年4月8日執行石川県議会議員選挙投票結果中間速報表</t>
  </si>
  <si>
    <t>平成19年4月8日執行石川県議会議員選挙投票結果調</t>
  </si>
  <si>
    <t>（七尾市選挙区）</t>
  </si>
  <si>
    <t>七尾市</t>
  </si>
  <si>
    <t>（小松市選挙区）</t>
  </si>
  <si>
    <t>小松市</t>
  </si>
  <si>
    <t>（羽咋市羽咋郡南部選挙区）</t>
  </si>
  <si>
    <t>羽咋市</t>
  </si>
  <si>
    <t>宝達志水町</t>
  </si>
  <si>
    <t>能美市</t>
  </si>
  <si>
    <t>川北町</t>
  </si>
  <si>
    <t>（河北郡選挙区）</t>
  </si>
  <si>
    <t>津幡町</t>
  </si>
  <si>
    <t>内灘町</t>
  </si>
  <si>
    <t>（羽咋郡北部選挙区）</t>
  </si>
  <si>
    <t>志賀町</t>
  </si>
  <si>
    <t>（鹿島郡選挙区）</t>
  </si>
  <si>
    <t>中能登町</t>
  </si>
  <si>
    <t>（鳳珠郡選挙区）</t>
  </si>
  <si>
    <t>穴水町</t>
  </si>
  <si>
    <t>能登町</t>
  </si>
  <si>
    <t>分</t>
  </si>
  <si>
    <t>時</t>
  </si>
  <si>
    <t>県選管速報時刻</t>
  </si>
  <si>
    <t>輪島市門前</t>
  </si>
  <si>
    <t>様式4</t>
  </si>
  <si>
    <t>様式5</t>
  </si>
  <si>
    <t>白山市第１</t>
  </si>
  <si>
    <t>（松任市石川郡西部選挙区）</t>
  </si>
  <si>
    <t>（能美市能美郡選挙区）</t>
  </si>
  <si>
    <t>県計</t>
  </si>
  <si>
    <r>
      <t>4</t>
    </r>
    <r>
      <rPr>
        <sz val="11"/>
        <rFont val="ＭＳ 明朝"/>
        <family val="1"/>
      </rPr>
      <t>0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</si>
</sst>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今&quot;&quot;回&quot;&quot;発&quot;&quot;表&quot;\ 0&quot;件&quot;\ "/>
    <numFmt numFmtId="178" formatCode="&quot;発&quot;&quot;表&quot;\ 0&quot;件&quot;\ "/>
    <numFmt numFmtId="179" formatCode="&quot;発&quot;&quot;表&quot;\ 0"/>
    <numFmt numFmtId="180" formatCode="\(@\)"/>
  </numFmts>
  <fonts count="9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4"/>
      <color indexed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8" fontId="2" fillId="0" borderId="0" xfId="16" applyFont="1" applyAlignment="1" applyProtection="1">
      <alignment vertical="center"/>
      <protection/>
    </xf>
    <xf numFmtId="4" fontId="6" fillId="0" borderId="1" xfId="16" applyNumberFormat="1" applyFont="1" applyFill="1" applyBorder="1" applyAlignment="1" applyProtection="1">
      <alignment vertical="center"/>
      <protection/>
    </xf>
    <xf numFmtId="4" fontId="6" fillId="0" borderId="2" xfId="16" applyNumberFormat="1" applyFont="1" applyFill="1" applyBorder="1" applyAlignment="1" applyProtection="1">
      <alignment vertical="center"/>
      <protection/>
    </xf>
    <xf numFmtId="4" fontId="6" fillId="0" borderId="0" xfId="16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58" fontId="0" fillId="0" borderId="0" xfId="0" applyNumberFormat="1" applyAlignment="1" applyProtection="1">
      <alignment/>
      <protection/>
    </xf>
    <xf numFmtId="3" fontId="2" fillId="0" borderId="0" xfId="16" applyNumberFormat="1" applyFont="1" applyAlignment="1" applyProtection="1">
      <alignment vertical="center"/>
      <protection/>
    </xf>
    <xf numFmtId="4" fontId="2" fillId="0" borderId="0" xfId="16" applyNumberFormat="1" applyFont="1" applyAlignment="1" applyProtection="1">
      <alignment vertical="center"/>
      <protection/>
    </xf>
    <xf numFmtId="4" fontId="2" fillId="0" borderId="0" xfId="16" applyNumberFormat="1" applyFont="1" applyAlignment="1" applyProtection="1">
      <alignment horizontal="right" vertical="center"/>
      <protection/>
    </xf>
    <xf numFmtId="38" fontId="2" fillId="0" borderId="0" xfId="16" applyFont="1" applyBorder="1" applyAlignment="1" applyProtection="1">
      <alignment vertical="center"/>
      <protection/>
    </xf>
    <xf numFmtId="3" fontId="2" fillId="0" borderId="3" xfId="16" applyNumberFormat="1" applyFont="1" applyBorder="1" applyAlignment="1" applyProtection="1">
      <alignment horizontal="center" vertical="center"/>
      <protection/>
    </xf>
    <xf numFmtId="3" fontId="2" fillId="0" borderId="4" xfId="16" applyNumberFormat="1" applyFont="1" applyBorder="1" applyAlignment="1" applyProtection="1">
      <alignment horizontal="center" vertical="center"/>
      <protection/>
    </xf>
    <xf numFmtId="4" fontId="2" fillId="0" borderId="3" xfId="16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distributed"/>
      <protection/>
    </xf>
    <xf numFmtId="0" fontId="2" fillId="0" borderId="0" xfId="0" applyFont="1" applyBorder="1" applyAlignment="1" applyProtection="1">
      <alignment/>
      <protection/>
    </xf>
    <xf numFmtId="4" fontId="2" fillId="0" borderId="5" xfId="16" applyNumberFormat="1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179" fontId="0" fillId="0" borderId="0" xfId="0" applyNumberFormat="1" applyAlignment="1" applyProtection="1">
      <alignment horizontal="center" shrinkToFit="1"/>
      <protection/>
    </xf>
    <xf numFmtId="0" fontId="0" fillId="0" borderId="6" xfId="0" applyFont="1" applyBorder="1" applyAlignment="1" applyProtection="1">
      <alignment horizontal="center"/>
      <protection/>
    </xf>
    <xf numFmtId="38" fontId="7" fillId="3" borderId="0" xfId="16" applyFont="1" applyFill="1" applyBorder="1" applyAlignment="1" applyProtection="1">
      <alignment vertical="center"/>
      <protection/>
    </xf>
    <xf numFmtId="180" fontId="0" fillId="0" borderId="0" xfId="0" applyNumberFormat="1" applyAlignment="1" applyProtection="1">
      <alignment/>
      <protection/>
    </xf>
    <xf numFmtId="180" fontId="2" fillId="0" borderId="0" xfId="0" applyNumberFormat="1" applyFont="1" applyBorder="1" applyAlignment="1" applyProtection="1">
      <alignment horizontal="left"/>
      <protection/>
    </xf>
    <xf numFmtId="3" fontId="2" fillId="0" borderId="0" xfId="16" applyNumberFormat="1" applyFont="1" applyBorder="1" applyAlignment="1" applyProtection="1">
      <alignment vertical="center"/>
      <protection/>
    </xf>
    <xf numFmtId="3" fontId="2" fillId="0" borderId="6" xfId="16" applyNumberFormat="1" applyFont="1" applyBorder="1" applyAlignment="1" applyProtection="1">
      <alignment horizontal="distributed" vertical="center"/>
      <protection/>
    </xf>
    <xf numFmtId="0" fontId="2" fillId="0" borderId="7" xfId="0" applyFont="1" applyBorder="1" applyAlignment="1" applyProtection="1">
      <alignment horizontal="distributed"/>
      <protection/>
    </xf>
    <xf numFmtId="0" fontId="2" fillId="0" borderId="6" xfId="0" applyFont="1" applyBorder="1" applyAlignment="1" applyProtection="1">
      <alignment/>
      <protection/>
    </xf>
    <xf numFmtId="3" fontId="2" fillId="0" borderId="8" xfId="16" applyNumberFormat="1" applyFont="1" applyBorder="1" applyAlignment="1" applyProtection="1">
      <alignment horizontal="center" vertical="center"/>
      <protection/>
    </xf>
    <xf numFmtId="3" fontId="2" fillId="0" borderId="9" xfId="16" applyNumberFormat="1" applyFont="1" applyBorder="1" applyAlignment="1" applyProtection="1">
      <alignment horizontal="center" vertical="center"/>
      <protection/>
    </xf>
    <xf numFmtId="4" fontId="2" fillId="0" borderId="8" xfId="16" applyNumberFormat="1" applyFont="1" applyBorder="1" applyAlignment="1" applyProtection="1">
      <alignment horizontal="center" vertical="center"/>
      <protection/>
    </xf>
    <xf numFmtId="4" fontId="2" fillId="0" borderId="9" xfId="16" applyNumberFormat="1" applyFont="1" applyBorder="1" applyAlignment="1" applyProtection="1">
      <alignment horizontal="center" vertical="center"/>
      <protection/>
    </xf>
    <xf numFmtId="4" fontId="6" fillId="0" borderId="10" xfId="16" applyNumberFormat="1" applyFont="1" applyFill="1" applyBorder="1" applyAlignment="1" applyProtection="1">
      <alignment vertical="center"/>
      <protection/>
    </xf>
    <xf numFmtId="4" fontId="6" fillId="0" borderId="11" xfId="16" applyNumberFormat="1" applyFont="1" applyFill="1" applyBorder="1" applyAlignment="1" applyProtection="1">
      <alignment vertical="center"/>
      <protection/>
    </xf>
    <xf numFmtId="4" fontId="6" fillId="0" borderId="12" xfId="16" applyNumberFormat="1" applyFont="1" applyFill="1" applyBorder="1" applyAlignment="1" applyProtection="1">
      <alignment vertical="center"/>
      <protection/>
    </xf>
    <xf numFmtId="3" fontId="5" fillId="3" borderId="6" xfId="16" applyNumberFormat="1" applyFont="1" applyFill="1" applyBorder="1" applyAlignment="1" applyProtection="1">
      <alignment horizontal="distributed" vertical="center"/>
      <protection locked="0"/>
    </xf>
    <xf numFmtId="3" fontId="5" fillId="3" borderId="13" xfId="16" applyNumberFormat="1" applyFont="1" applyFill="1" applyBorder="1" applyAlignment="1" applyProtection="1">
      <alignment horizontal="distributed" vertical="center"/>
      <protection locked="0"/>
    </xf>
    <xf numFmtId="176" fontId="6" fillId="3" borderId="10" xfId="16" applyNumberFormat="1" applyFont="1" applyFill="1" applyBorder="1" applyAlignment="1" applyProtection="1">
      <alignment vertical="center"/>
      <protection locked="0"/>
    </xf>
    <xf numFmtId="176" fontId="6" fillId="3" borderId="2" xfId="16" applyNumberFormat="1" applyFont="1" applyFill="1" applyBorder="1" applyAlignment="1" applyProtection="1">
      <alignment vertical="center"/>
      <protection locked="0"/>
    </xf>
    <xf numFmtId="176" fontId="6" fillId="3" borderId="11" xfId="16" applyNumberFormat="1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176" fontId="6" fillId="3" borderId="14" xfId="16" applyNumberFormat="1" applyFont="1" applyFill="1" applyBorder="1" applyAlignment="1" applyProtection="1">
      <alignment vertical="center"/>
      <protection locked="0"/>
    </xf>
    <xf numFmtId="3" fontId="6" fillId="3" borderId="10" xfId="16" applyNumberFormat="1" applyFont="1" applyFill="1" applyBorder="1" applyAlignment="1" applyProtection="1">
      <alignment vertical="center"/>
      <protection locked="0"/>
    </xf>
    <xf numFmtId="3" fontId="6" fillId="3" borderId="2" xfId="16" applyNumberFormat="1" applyFont="1" applyFill="1" applyBorder="1" applyAlignment="1" applyProtection="1">
      <alignment vertical="center"/>
      <protection locked="0"/>
    </xf>
    <xf numFmtId="3" fontId="6" fillId="3" borderId="11" xfId="16" applyNumberFormat="1" applyFont="1" applyFill="1" applyBorder="1" applyAlignment="1" applyProtection="1">
      <alignment vertical="center"/>
      <protection locked="0"/>
    </xf>
    <xf numFmtId="38" fontId="2" fillId="4" borderId="15" xfId="16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/>
      <protection/>
    </xf>
    <xf numFmtId="4" fontId="2" fillId="0" borderId="0" xfId="16" applyNumberFormat="1" applyFont="1" applyFill="1" applyBorder="1" applyAlignment="1" applyProtection="1">
      <alignment horizontal="right" vertical="center"/>
      <protection/>
    </xf>
    <xf numFmtId="38" fontId="7" fillId="0" borderId="0" xfId="16" applyFont="1" applyFill="1" applyBorder="1" applyAlignment="1" applyProtection="1">
      <alignment vertical="center"/>
      <protection/>
    </xf>
    <xf numFmtId="3" fontId="2" fillId="0" borderId="0" xfId="16" applyNumberFormat="1" applyFont="1" applyBorder="1" applyAlignment="1" applyProtection="1">
      <alignment horizontal="distributed" vertical="center"/>
      <protection/>
    </xf>
    <xf numFmtId="3" fontId="5" fillId="0" borderId="0" xfId="16" applyNumberFormat="1" applyFont="1" applyFill="1" applyBorder="1" applyAlignment="1" applyProtection="1">
      <alignment horizontal="distributed" vertical="center"/>
      <protection locked="0"/>
    </xf>
    <xf numFmtId="176" fontId="6" fillId="0" borderId="0" xfId="16" applyNumberFormat="1" applyFont="1" applyFill="1" applyBorder="1" applyAlignment="1" applyProtection="1">
      <alignment vertical="center"/>
      <protection locked="0"/>
    </xf>
    <xf numFmtId="38" fontId="2" fillId="0" borderId="0" xfId="16" applyFont="1" applyFill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/>
      <protection/>
    </xf>
    <xf numFmtId="49" fontId="0" fillId="3" borderId="6" xfId="0" applyNumberFormat="1" applyFont="1" applyFill="1" applyBorder="1" applyAlignment="1" applyProtection="1">
      <alignment horizontal="center"/>
      <protection locked="0"/>
    </xf>
    <xf numFmtId="38" fontId="2" fillId="0" borderId="0" xfId="16" applyFont="1" applyBorder="1" applyAlignment="1" applyProtection="1">
      <alignment vertical="center"/>
      <protection/>
    </xf>
    <xf numFmtId="38" fontId="2" fillId="0" borderId="16" xfId="16" applyFont="1" applyBorder="1" applyAlignment="1" applyProtection="1">
      <alignment vertical="center"/>
      <protection/>
    </xf>
    <xf numFmtId="38" fontId="2" fillId="0" borderId="0" xfId="16" applyFont="1" applyAlignment="1" applyProtection="1">
      <alignment horizontal="center" vertical="center"/>
      <protection/>
    </xf>
    <xf numFmtId="3" fontId="2" fillId="0" borderId="17" xfId="16" applyNumberFormat="1" applyFont="1" applyBorder="1" applyAlignment="1" applyProtection="1">
      <alignment horizontal="distributed" vertical="center"/>
      <protection/>
    </xf>
    <xf numFmtId="3" fontId="2" fillId="0" borderId="7" xfId="16" applyNumberFormat="1" applyFont="1" applyBorder="1" applyAlignment="1" applyProtection="1">
      <alignment horizontal="distributed" vertical="center"/>
      <protection/>
    </xf>
    <xf numFmtId="3" fontId="2" fillId="0" borderId="18" xfId="16" applyNumberFormat="1" applyFont="1" applyBorder="1" applyAlignment="1" applyProtection="1">
      <alignment horizontal="center" vertical="distributed" textRotation="255"/>
      <protection/>
    </xf>
    <xf numFmtId="3" fontId="2" fillId="0" borderId="19" xfId="16" applyNumberFormat="1" applyFont="1" applyBorder="1" applyAlignment="1" applyProtection="1">
      <alignment horizontal="center" vertical="distributed" textRotation="255"/>
      <protection/>
    </xf>
    <xf numFmtId="3" fontId="2" fillId="0" borderId="20" xfId="16" applyNumberFormat="1" applyFont="1" applyBorder="1" applyAlignment="1" applyProtection="1">
      <alignment horizontal="center" vertical="center" shrinkToFit="1"/>
      <protection/>
    </xf>
    <xf numFmtId="3" fontId="2" fillId="0" borderId="21" xfId="16" applyNumberFormat="1" applyFont="1" applyBorder="1" applyAlignment="1" applyProtection="1">
      <alignment horizontal="center" vertical="center" shrinkToFit="1"/>
      <protection/>
    </xf>
    <xf numFmtId="3" fontId="2" fillId="0" borderId="22" xfId="16" applyNumberFormat="1" applyFont="1" applyBorder="1" applyAlignment="1" applyProtection="1">
      <alignment horizontal="center" vertical="center" shrinkToFit="1"/>
      <protection/>
    </xf>
    <xf numFmtId="3" fontId="2" fillId="0" borderId="20" xfId="16" applyNumberFormat="1" applyFont="1" applyBorder="1" applyAlignment="1" applyProtection="1">
      <alignment horizontal="center" vertical="center"/>
      <protection/>
    </xf>
    <xf numFmtId="3" fontId="2" fillId="0" borderId="21" xfId="16" applyNumberFormat="1" applyFont="1" applyBorder="1" applyAlignment="1" applyProtection="1">
      <alignment horizontal="center" vertical="center"/>
      <protection/>
    </xf>
    <xf numFmtId="3" fontId="2" fillId="0" borderId="22" xfId="16" applyNumberFormat="1" applyFont="1" applyBorder="1" applyAlignment="1" applyProtection="1">
      <alignment horizontal="center" vertical="center"/>
      <protection/>
    </xf>
    <xf numFmtId="4" fontId="2" fillId="0" borderId="20" xfId="16" applyNumberFormat="1" applyFont="1" applyBorder="1" applyAlignment="1" applyProtection="1">
      <alignment horizontal="distributed" vertical="center"/>
      <protection/>
    </xf>
    <xf numFmtId="4" fontId="2" fillId="0" borderId="21" xfId="16" applyNumberFormat="1" applyFont="1" applyBorder="1" applyAlignment="1" applyProtection="1">
      <alignment horizontal="distributed" vertical="center"/>
      <protection/>
    </xf>
    <xf numFmtId="4" fontId="2" fillId="0" borderId="22" xfId="16" applyNumberFormat="1" applyFont="1" applyBorder="1" applyAlignment="1" applyProtection="1">
      <alignment horizontal="distributed" vertical="center"/>
      <protection/>
    </xf>
    <xf numFmtId="3" fontId="2" fillId="0" borderId="17" xfId="16" applyNumberFormat="1" applyFont="1" applyBorder="1" applyAlignment="1" applyProtection="1">
      <alignment horizontal="center" vertical="distributed" textRotation="255"/>
      <protection/>
    </xf>
    <xf numFmtId="3" fontId="2" fillId="0" borderId="7" xfId="16" applyNumberFormat="1" applyFont="1" applyBorder="1" applyAlignment="1" applyProtection="1">
      <alignment horizontal="center" vertical="distributed" textRotation="255"/>
      <protection/>
    </xf>
    <xf numFmtId="3" fontId="2" fillId="0" borderId="23" xfId="16" applyNumberFormat="1" applyFont="1" applyBorder="1" applyAlignment="1" applyProtection="1">
      <alignment horizontal="center" vertical="center" shrinkToFit="1"/>
      <protection/>
    </xf>
    <xf numFmtId="4" fontId="2" fillId="0" borderId="24" xfId="16" applyNumberFormat="1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 patternType="solid"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Z92"/>
  <sheetViews>
    <sheetView showGridLines="0" tabSelected="1" zoomScale="85" zoomScaleNormal="85" zoomScaleSheetLayoutView="85" workbookViewId="0" topLeftCell="A1">
      <selection activeCell="AB21" sqref="AB21"/>
    </sheetView>
  </sheetViews>
  <sheetFormatPr defaultColWidth="8.796875" defaultRowHeight="14.25"/>
  <cols>
    <col min="1" max="1" width="1.390625" style="5" customWidth="1"/>
    <col min="2" max="2" width="9" style="5" hidden="1" customWidth="1"/>
    <col min="3" max="3" width="4" style="5" customWidth="1"/>
    <col min="4" max="4" width="10" style="5" customWidth="1"/>
    <col min="5" max="5" width="4.59765625" style="5" hidden="1" customWidth="1"/>
    <col min="6" max="17" width="6.59765625" style="5" customWidth="1"/>
    <col min="18" max="18" width="8" style="5" hidden="1" customWidth="1"/>
    <col min="19" max="19" width="4.69921875" style="5" hidden="1" customWidth="1"/>
    <col min="20" max="20" width="5.3984375" style="5" hidden="1" customWidth="1"/>
    <col min="21" max="21" width="4.59765625" style="5" hidden="1" customWidth="1"/>
    <col min="22" max="22" width="5.59765625" style="5" hidden="1" customWidth="1"/>
    <col min="23" max="23" width="4" style="5" hidden="1" customWidth="1"/>
    <col min="24" max="26" width="6.5" style="5" hidden="1" customWidth="1"/>
    <col min="27" max="16384" width="9" style="5" customWidth="1"/>
  </cols>
  <sheetData>
    <row r="1" ht="22.5" customHeight="1">
      <c r="B1" s="20" t="str">
        <f>IF(COUNTIF(B7:B86,"ERR")&gt;0,"ERR",IF(COUNTIF(B7:B86,"未入力")&gt;0,"未入力",IF(AND(COUNTIF(B7:B86,"ERR")=0,COUNTIF(B7:B86,"未入力")=0),"OK","???")))</f>
        <v>OK</v>
      </c>
    </row>
    <row r="2" spans="2:21" ht="13.5" customHeight="1">
      <c r="B2" s="6">
        <f>IF(COUNTIF(B7:B99,"　")+COUNTIF(B7:B99,"未入力")+COUNTIF(B7:B99,"ERR")=0,5,4)</f>
        <v>5</v>
      </c>
      <c r="D2" s="24" t="str">
        <f>IF($B$2=S2,T2,IF(B2=S3,T3))</f>
        <v>様式5</v>
      </c>
      <c r="J2" s="42"/>
      <c r="K2" s="80" t="s">
        <v>46</v>
      </c>
      <c r="L2" s="81"/>
      <c r="M2" s="82"/>
      <c r="N2" s="42">
        <v>21</v>
      </c>
      <c r="O2" s="22" t="s">
        <v>45</v>
      </c>
      <c r="P2" s="59" t="s">
        <v>54</v>
      </c>
      <c r="Q2" s="22" t="s">
        <v>44</v>
      </c>
      <c r="S2" s="5">
        <v>4</v>
      </c>
      <c r="T2" s="1" t="s">
        <v>48</v>
      </c>
      <c r="U2" s="7" t="s">
        <v>23</v>
      </c>
    </row>
    <row r="3" spans="19:21" ht="13.5" customHeight="1">
      <c r="S3" s="5">
        <v>5</v>
      </c>
      <c r="T3" s="1" t="s">
        <v>49</v>
      </c>
      <c r="U3" s="7" t="s">
        <v>24</v>
      </c>
    </row>
    <row r="4" spans="2:17" ht="13.5" customHeight="1">
      <c r="B4" s="21">
        <f>COUNTIF(C7:C86,"○")</f>
        <v>0</v>
      </c>
      <c r="E4" s="6"/>
      <c r="F4" s="83" t="str">
        <f>IF($B$2=S2,U2,IF(B2=S3,U3))</f>
        <v>平成19年4月8日執行石川県議会議員選挙投票結果調</v>
      </c>
      <c r="G4" s="83"/>
      <c r="H4" s="83"/>
      <c r="I4" s="83"/>
      <c r="J4" s="83"/>
      <c r="K4" s="83"/>
      <c r="L4" s="83"/>
      <c r="M4" s="83"/>
      <c r="N4" s="83"/>
      <c r="O4" s="83"/>
      <c r="P4" s="6"/>
      <c r="Q4" s="6"/>
    </row>
    <row r="5" ht="13.5" customHeight="1">
      <c r="Q5" s="10">
        <f>IF($B$2=$S$2,"(○印は今回発表分）","")</f>
      </c>
    </row>
    <row r="6" spans="4:26" ht="13.5" customHeight="1">
      <c r="D6" s="26" t="s">
        <v>21</v>
      </c>
      <c r="E6" s="26"/>
      <c r="F6" s="26"/>
      <c r="G6" s="26"/>
      <c r="H6" s="8"/>
      <c r="I6" s="8"/>
      <c r="J6" s="8"/>
      <c r="K6" s="8"/>
      <c r="L6" s="8"/>
      <c r="M6" s="8"/>
      <c r="N6" s="8"/>
      <c r="O6" s="9"/>
      <c r="P6" s="9"/>
      <c r="Q6" s="10"/>
      <c r="R6" s="1"/>
      <c r="S6" s="1"/>
      <c r="T6" s="1"/>
      <c r="U6" s="1"/>
      <c r="V6" s="1"/>
      <c r="W6" s="1"/>
      <c r="X6" s="1"/>
      <c r="Y6" s="1"/>
      <c r="Z6" s="1"/>
    </row>
    <row r="7" spans="4:26" ht="13.5" customHeight="1">
      <c r="D7" s="63" t="s">
        <v>0</v>
      </c>
      <c r="E7" s="76" t="s">
        <v>1</v>
      </c>
      <c r="F7" s="67" t="s">
        <v>2</v>
      </c>
      <c r="G7" s="68"/>
      <c r="H7" s="69"/>
      <c r="I7" s="70" t="s">
        <v>3</v>
      </c>
      <c r="J7" s="71"/>
      <c r="K7" s="72"/>
      <c r="L7" s="70" t="s">
        <v>4</v>
      </c>
      <c r="M7" s="71"/>
      <c r="N7" s="72"/>
      <c r="O7" s="79" t="s">
        <v>5</v>
      </c>
      <c r="P7" s="74"/>
      <c r="Q7" s="75"/>
      <c r="R7" s="60" t="s">
        <v>12</v>
      </c>
      <c r="S7" s="11" t="s">
        <v>13</v>
      </c>
      <c r="T7" s="62" t="s">
        <v>6</v>
      </c>
      <c r="U7" s="62"/>
      <c r="V7" s="62"/>
      <c r="W7" s="62"/>
      <c r="X7" s="62"/>
      <c r="Y7" s="62"/>
      <c r="Z7" s="62"/>
    </row>
    <row r="8" spans="4:26" ht="13.5" customHeight="1" thickBot="1">
      <c r="D8" s="64"/>
      <c r="E8" s="77"/>
      <c r="F8" s="30" t="s">
        <v>7</v>
      </c>
      <c r="G8" s="12" t="s">
        <v>8</v>
      </c>
      <c r="H8" s="31" t="s">
        <v>9</v>
      </c>
      <c r="I8" s="30" t="s">
        <v>7</v>
      </c>
      <c r="J8" s="12" t="s">
        <v>8</v>
      </c>
      <c r="K8" s="31" t="s">
        <v>9</v>
      </c>
      <c r="L8" s="30" t="s">
        <v>7</v>
      </c>
      <c r="M8" s="12" t="s">
        <v>8</v>
      </c>
      <c r="N8" s="31" t="s">
        <v>9</v>
      </c>
      <c r="O8" s="19" t="s">
        <v>7</v>
      </c>
      <c r="P8" s="14" t="s">
        <v>8</v>
      </c>
      <c r="Q8" s="33" t="s">
        <v>9</v>
      </c>
      <c r="R8" s="61"/>
      <c r="S8" s="11" t="s">
        <v>14</v>
      </c>
      <c r="T8" s="1" t="s">
        <v>10</v>
      </c>
      <c r="U8" s="1" t="s">
        <v>15</v>
      </c>
      <c r="V8" s="1" t="s">
        <v>16</v>
      </c>
      <c r="W8" s="1" t="s">
        <v>11</v>
      </c>
      <c r="X8" s="1" t="s">
        <v>17</v>
      </c>
      <c r="Y8" s="1" t="s">
        <v>18</v>
      </c>
      <c r="Z8" s="1" t="s">
        <v>19</v>
      </c>
    </row>
    <row r="9" spans="2:26" ht="13.5" customHeight="1" thickBot="1">
      <c r="B9" s="15" t="str">
        <f>IF(COUNTA(E9:N9)=0,"　",IF(COUNTBLANK(E9:Q9)&gt;0,"未入力",IF(AND(COUNTBLANK(F9:N9)=0,COUNTIF(T9:Z9,"&lt;&gt;0")=0),"OK","ERR")))</f>
        <v>OK</v>
      </c>
      <c r="C9" s="15">
        <f>IF(R9=1,"",IF(B9="OK","○",""))</f>
      </c>
      <c r="D9" s="27" t="s">
        <v>22</v>
      </c>
      <c r="E9" s="38">
        <v>1</v>
      </c>
      <c r="F9" s="39">
        <v>166753</v>
      </c>
      <c r="G9" s="40">
        <v>184831</v>
      </c>
      <c r="H9" s="41">
        <v>351584</v>
      </c>
      <c r="I9" s="39">
        <v>82992</v>
      </c>
      <c r="J9" s="40">
        <v>94994</v>
      </c>
      <c r="K9" s="41">
        <v>177986</v>
      </c>
      <c r="L9" s="39">
        <v>83761</v>
      </c>
      <c r="M9" s="40">
        <v>89837</v>
      </c>
      <c r="N9" s="41">
        <v>173598</v>
      </c>
      <c r="O9" s="2">
        <f>IF(F9="","",I9/F9*100)</f>
        <v>49.7694194407297</v>
      </c>
      <c r="P9" s="3">
        <f>IF(G9="","",J9/G9*100)</f>
        <v>51.39505818829092</v>
      </c>
      <c r="Q9" s="35">
        <f>IF(H9="","",K9/H9*100)</f>
        <v>50.62403294802949</v>
      </c>
      <c r="R9" s="47">
        <v>1</v>
      </c>
      <c r="S9" s="23">
        <v>1</v>
      </c>
      <c r="T9" s="1">
        <f>+S9-E9</f>
        <v>0</v>
      </c>
      <c r="U9" s="1">
        <f>F9+G9-H9</f>
        <v>0</v>
      </c>
      <c r="V9" s="1">
        <f>I9+J9-K9</f>
        <v>0</v>
      </c>
      <c r="W9" s="1">
        <f>L9+M9-N9</f>
        <v>0</v>
      </c>
      <c r="X9" s="1">
        <f>F9-I9-L9</f>
        <v>0</v>
      </c>
      <c r="Y9" s="1">
        <f>G9-J9-M9</f>
        <v>0</v>
      </c>
      <c r="Z9" s="1">
        <f>H9-K9-N9</f>
        <v>0</v>
      </c>
    </row>
    <row r="10" spans="2:17" s="16" customFormat="1" ht="13.5" customHeight="1">
      <c r="B10" s="15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4"/>
      <c r="P10" s="4"/>
      <c r="Q10" s="4"/>
    </row>
    <row r="11" spans="2:17" s="16" customFormat="1" ht="13.5" customHeight="1">
      <c r="B11" s="15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4"/>
      <c r="P11" s="4"/>
      <c r="Q11" s="4"/>
    </row>
    <row r="12" spans="2:17" s="16" customFormat="1" ht="13.5" customHeight="1">
      <c r="B12" s="15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4"/>
      <c r="P12" s="4"/>
      <c r="Q12" s="4"/>
    </row>
    <row r="13" spans="2:26" ht="13.5" customHeight="1">
      <c r="B13" s="15"/>
      <c r="D13" s="26" t="s">
        <v>25</v>
      </c>
      <c r="E13" s="26"/>
      <c r="F13" s="26"/>
      <c r="G13" s="26"/>
      <c r="H13" s="8"/>
      <c r="I13" s="8"/>
      <c r="J13" s="8"/>
      <c r="K13" s="8"/>
      <c r="L13" s="8"/>
      <c r="M13" s="8"/>
      <c r="N13" s="8"/>
      <c r="O13" s="9"/>
      <c r="P13" s="9"/>
      <c r="Q13" s="10"/>
      <c r="R13" s="1"/>
      <c r="S13" s="1"/>
      <c r="T13" s="1"/>
      <c r="U13" s="1"/>
      <c r="V13" s="1"/>
      <c r="W13" s="1"/>
      <c r="X13" s="1"/>
      <c r="Y13" s="1"/>
      <c r="Z13" s="1"/>
    </row>
    <row r="14" spans="2:26" ht="13.5" customHeight="1">
      <c r="B14" s="15"/>
      <c r="D14" s="63" t="s">
        <v>0</v>
      </c>
      <c r="E14" s="65" t="s">
        <v>1</v>
      </c>
      <c r="F14" s="67" t="s">
        <v>2</v>
      </c>
      <c r="G14" s="68"/>
      <c r="H14" s="69"/>
      <c r="I14" s="70" t="s">
        <v>3</v>
      </c>
      <c r="J14" s="71"/>
      <c r="K14" s="72"/>
      <c r="L14" s="70" t="s">
        <v>4</v>
      </c>
      <c r="M14" s="71"/>
      <c r="N14" s="72"/>
      <c r="O14" s="73" t="s">
        <v>5</v>
      </c>
      <c r="P14" s="74"/>
      <c r="Q14" s="75"/>
      <c r="R14" s="60" t="s">
        <v>12</v>
      </c>
      <c r="S14" s="11" t="s">
        <v>13</v>
      </c>
      <c r="T14" s="62" t="s">
        <v>6</v>
      </c>
      <c r="U14" s="62"/>
      <c r="V14" s="62"/>
      <c r="W14" s="62"/>
      <c r="X14" s="62"/>
      <c r="Y14" s="62"/>
      <c r="Z14" s="62"/>
    </row>
    <row r="15" spans="2:26" ht="13.5" customHeight="1" thickBot="1">
      <c r="B15" s="15"/>
      <c r="D15" s="64"/>
      <c r="E15" s="66"/>
      <c r="F15" s="30" t="s">
        <v>7</v>
      </c>
      <c r="G15" s="12" t="s">
        <v>8</v>
      </c>
      <c r="H15" s="31" t="s">
        <v>9</v>
      </c>
      <c r="I15" s="30" t="s">
        <v>7</v>
      </c>
      <c r="J15" s="12" t="s">
        <v>8</v>
      </c>
      <c r="K15" s="31" t="s">
        <v>9</v>
      </c>
      <c r="L15" s="30" t="s">
        <v>7</v>
      </c>
      <c r="M15" s="12" t="s">
        <v>8</v>
      </c>
      <c r="N15" s="31" t="s">
        <v>9</v>
      </c>
      <c r="O15" s="32" t="s">
        <v>7</v>
      </c>
      <c r="P15" s="14" t="s">
        <v>8</v>
      </c>
      <c r="Q15" s="33" t="s">
        <v>9</v>
      </c>
      <c r="R15" s="61"/>
      <c r="S15" s="11" t="s">
        <v>14</v>
      </c>
      <c r="T15" s="1" t="s">
        <v>10</v>
      </c>
      <c r="U15" s="1" t="s">
        <v>15</v>
      </c>
      <c r="V15" s="1" t="s">
        <v>16</v>
      </c>
      <c r="W15" s="1" t="s">
        <v>11</v>
      </c>
      <c r="X15" s="1" t="s">
        <v>17</v>
      </c>
      <c r="Y15" s="1" t="s">
        <v>18</v>
      </c>
      <c r="Z15" s="1" t="s">
        <v>19</v>
      </c>
    </row>
    <row r="16" spans="2:26" ht="13.5" customHeight="1" thickBot="1">
      <c r="B16" s="15" t="str">
        <f>IF(COUNTA(E16:N16)=0,"　",IF(COUNTBLANK(E16:Q16)&gt;0,"未入力",IF(AND(COUNTBLANK(F16:N16)=0,COUNTIF(T16:Z16,"&lt;&gt;0")=0),"OK","ERR")))</f>
        <v>OK</v>
      </c>
      <c r="C16" s="15">
        <f>IF(R16=1,"",IF(B16="OK","○",""))</f>
      </c>
      <c r="D16" s="27" t="s">
        <v>26</v>
      </c>
      <c r="E16" s="37">
        <v>2</v>
      </c>
      <c r="F16" s="39">
        <v>23560</v>
      </c>
      <c r="G16" s="40">
        <v>26935</v>
      </c>
      <c r="H16" s="41">
        <v>50495</v>
      </c>
      <c r="I16" s="39">
        <v>16390</v>
      </c>
      <c r="J16" s="40">
        <v>18919</v>
      </c>
      <c r="K16" s="41">
        <v>35309</v>
      </c>
      <c r="L16" s="39">
        <v>7170</v>
      </c>
      <c r="M16" s="40">
        <v>8016</v>
      </c>
      <c r="N16" s="41">
        <v>15186</v>
      </c>
      <c r="O16" s="34">
        <f>IF(F16="","",I16/F16*100)</f>
        <v>69.56706281833617</v>
      </c>
      <c r="P16" s="3">
        <f>IF(G16="","",J16/G16*100)</f>
        <v>70.2394653796176</v>
      </c>
      <c r="Q16" s="35">
        <f>IF(H16="","",K16/H16*100)</f>
        <v>69.92573522130904</v>
      </c>
      <c r="R16" s="47">
        <v>1</v>
      </c>
      <c r="S16" s="23">
        <v>2</v>
      </c>
      <c r="T16" s="1">
        <f>+S16-E16</f>
        <v>0</v>
      </c>
      <c r="U16" s="1">
        <f>F16+G16-H16</f>
        <v>0</v>
      </c>
      <c r="V16" s="1">
        <f>I16+J16-K16</f>
        <v>0</v>
      </c>
      <c r="W16" s="1">
        <f>L16+M16-N16</f>
        <v>0</v>
      </c>
      <c r="X16" s="1">
        <f>F16-I16-L16</f>
        <v>0</v>
      </c>
      <c r="Y16" s="1">
        <f>G16-J16-M16</f>
        <v>0</v>
      </c>
      <c r="Z16" s="1">
        <f>H16-K16-N16</f>
        <v>0</v>
      </c>
    </row>
    <row r="17" spans="2:17" s="16" customFormat="1" ht="13.5" customHeight="1">
      <c r="B17" s="15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"/>
      <c r="P17" s="4"/>
      <c r="Q17" s="4"/>
    </row>
    <row r="18" spans="2:17" s="16" customFormat="1" ht="13.5" customHeight="1">
      <c r="B18" s="15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4"/>
      <c r="P18" s="4"/>
      <c r="Q18" s="4"/>
    </row>
    <row r="19" spans="2:17" s="16" customFormat="1" ht="13.5" customHeight="1">
      <c r="B19" s="15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4"/>
      <c r="P19" s="4"/>
      <c r="Q19" s="4"/>
    </row>
    <row r="20" spans="2:26" ht="13.5" customHeight="1">
      <c r="B20" s="15"/>
      <c r="D20" s="26" t="s">
        <v>27</v>
      </c>
      <c r="E20" s="26"/>
      <c r="F20" s="26"/>
      <c r="G20" s="26"/>
      <c r="H20" s="8"/>
      <c r="I20" s="8"/>
      <c r="J20" s="8"/>
      <c r="K20" s="8"/>
      <c r="L20" s="8"/>
      <c r="M20" s="8"/>
      <c r="N20" s="8"/>
      <c r="O20" s="9"/>
      <c r="P20" s="9"/>
      <c r="Q20" s="10"/>
      <c r="R20" s="1"/>
      <c r="S20" s="1"/>
      <c r="T20" s="1"/>
      <c r="U20" s="1"/>
      <c r="V20" s="1"/>
      <c r="W20" s="1"/>
      <c r="X20" s="1"/>
      <c r="Y20" s="1"/>
      <c r="Z20" s="1"/>
    </row>
    <row r="21" spans="2:26" ht="13.5" customHeight="1">
      <c r="B21" s="15"/>
      <c r="D21" s="63" t="s">
        <v>0</v>
      </c>
      <c r="E21" s="65" t="s">
        <v>1</v>
      </c>
      <c r="F21" s="67" t="s">
        <v>2</v>
      </c>
      <c r="G21" s="68"/>
      <c r="H21" s="78"/>
      <c r="I21" s="70" t="s">
        <v>3</v>
      </c>
      <c r="J21" s="71"/>
      <c r="K21" s="72"/>
      <c r="L21" s="70" t="s">
        <v>4</v>
      </c>
      <c r="M21" s="71"/>
      <c r="N21" s="72"/>
      <c r="O21" s="73" t="s">
        <v>5</v>
      </c>
      <c r="P21" s="74"/>
      <c r="Q21" s="75"/>
      <c r="R21" s="60" t="s">
        <v>12</v>
      </c>
      <c r="S21" s="11" t="s">
        <v>13</v>
      </c>
      <c r="T21" s="62" t="s">
        <v>6</v>
      </c>
      <c r="U21" s="62"/>
      <c r="V21" s="62"/>
      <c r="W21" s="62"/>
      <c r="X21" s="62"/>
      <c r="Y21" s="62"/>
      <c r="Z21" s="62"/>
    </row>
    <row r="22" spans="2:26" ht="13.5" customHeight="1" thickBot="1">
      <c r="B22" s="15"/>
      <c r="D22" s="64"/>
      <c r="E22" s="66"/>
      <c r="F22" s="30" t="s">
        <v>7</v>
      </c>
      <c r="G22" s="12" t="s">
        <v>8</v>
      </c>
      <c r="H22" s="13" t="s">
        <v>9</v>
      </c>
      <c r="I22" s="30" t="s">
        <v>7</v>
      </c>
      <c r="J22" s="12" t="s">
        <v>8</v>
      </c>
      <c r="K22" s="31" t="s">
        <v>9</v>
      </c>
      <c r="L22" s="30" t="s">
        <v>7</v>
      </c>
      <c r="M22" s="12" t="s">
        <v>8</v>
      </c>
      <c r="N22" s="31" t="s">
        <v>9</v>
      </c>
      <c r="O22" s="32" t="s">
        <v>7</v>
      </c>
      <c r="P22" s="14" t="s">
        <v>8</v>
      </c>
      <c r="Q22" s="33" t="s">
        <v>9</v>
      </c>
      <c r="R22" s="61"/>
      <c r="S22" s="11" t="s">
        <v>14</v>
      </c>
      <c r="T22" s="1" t="s">
        <v>10</v>
      </c>
      <c r="U22" s="1" t="s">
        <v>15</v>
      </c>
      <c r="V22" s="1" t="s">
        <v>16</v>
      </c>
      <c r="W22" s="1" t="s">
        <v>11</v>
      </c>
      <c r="X22" s="1" t="s">
        <v>17</v>
      </c>
      <c r="Y22" s="1" t="s">
        <v>18</v>
      </c>
      <c r="Z22" s="1" t="s">
        <v>19</v>
      </c>
    </row>
    <row r="23" spans="2:26" ht="13.5" customHeight="1" thickBot="1">
      <c r="B23" s="15" t="str">
        <f>IF(COUNTA(E23:N23)=0,"　",IF(COUNTBLANK(E23:Q23)&gt;0,"未入力",IF(AND(COUNTBLANK(F23:N23)=0,COUNTIF(T23:Z23,"&lt;&gt;0")=0),"OK","ERR")))</f>
        <v>OK</v>
      </c>
      <c r="C23" s="15">
        <f>IF(R23=1,"",IF(B23="OK","○",""))</f>
      </c>
      <c r="D23" s="27" t="s">
        <v>28</v>
      </c>
      <c r="E23" s="37">
        <v>3</v>
      </c>
      <c r="F23" s="39">
        <v>41454</v>
      </c>
      <c r="G23" s="40">
        <v>45167</v>
      </c>
      <c r="H23" s="43">
        <v>86621</v>
      </c>
      <c r="I23" s="39">
        <v>26833</v>
      </c>
      <c r="J23" s="40">
        <v>29909</v>
      </c>
      <c r="K23" s="41">
        <v>56742</v>
      </c>
      <c r="L23" s="39">
        <v>14621</v>
      </c>
      <c r="M23" s="40">
        <v>15258</v>
      </c>
      <c r="N23" s="41">
        <v>29879</v>
      </c>
      <c r="O23" s="34">
        <f>IF(F23="","",I23/F23*100)</f>
        <v>64.72957977517248</v>
      </c>
      <c r="P23" s="3">
        <f>IF(G23="","",J23/G23*100)</f>
        <v>66.21869949299267</v>
      </c>
      <c r="Q23" s="35">
        <f>IF(H23="","",K23/H23*100)</f>
        <v>65.50605511365603</v>
      </c>
      <c r="R23" s="47">
        <v>1</v>
      </c>
      <c r="S23" s="23">
        <v>3</v>
      </c>
      <c r="T23" s="1">
        <f>+S23-E23</f>
        <v>0</v>
      </c>
      <c r="U23" s="1">
        <f>F23+G23-H23</f>
        <v>0</v>
      </c>
      <c r="V23" s="1">
        <f>I23+J23-K23</f>
        <v>0</v>
      </c>
      <c r="W23" s="1">
        <f>L23+M23-N23</f>
        <v>0</v>
      </c>
      <c r="X23" s="1">
        <f>F23-I23-L23</f>
        <v>0</v>
      </c>
      <c r="Y23" s="1">
        <f>G23-J23-M23</f>
        <v>0</v>
      </c>
      <c r="Z23" s="1">
        <f>H23-K23-N23</f>
        <v>0</v>
      </c>
    </row>
    <row r="24" spans="2:17" s="16" customFormat="1" ht="13.5" customHeight="1">
      <c r="B24" s="15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4"/>
      <c r="P24" s="4"/>
      <c r="Q24" s="4"/>
    </row>
    <row r="25" spans="2:17" s="16" customFormat="1" ht="13.5" customHeight="1">
      <c r="B25" s="15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"/>
      <c r="P25" s="4"/>
      <c r="Q25" s="4"/>
    </row>
    <row r="26" spans="2:17" s="16" customFormat="1" ht="13.5" customHeight="1">
      <c r="B26" s="15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"/>
      <c r="P26" s="4"/>
      <c r="Q26" s="4"/>
    </row>
    <row r="27" spans="2:26" ht="13.5" customHeight="1">
      <c r="B27" s="15"/>
      <c r="D27" s="26" t="s">
        <v>29</v>
      </c>
      <c r="E27" s="26"/>
      <c r="F27" s="26"/>
      <c r="G27" s="26"/>
      <c r="H27" s="8"/>
      <c r="I27" s="8"/>
      <c r="J27" s="8"/>
      <c r="K27" s="8"/>
      <c r="L27" s="8"/>
      <c r="M27" s="8"/>
      <c r="N27" s="8"/>
      <c r="O27" s="9"/>
      <c r="P27" s="9"/>
      <c r="Q27" s="10"/>
      <c r="R27" s="1"/>
      <c r="S27" s="1"/>
      <c r="T27" s="1"/>
      <c r="U27" s="1"/>
      <c r="V27" s="1"/>
      <c r="W27" s="1"/>
      <c r="X27" s="1"/>
      <c r="Y27" s="1"/>
      <c r="Z27" s="1"/>
    </row>
    <row r="28" spans="2:26" ht="13.5" customHeight="1">
      <c r="B28" s="15"/>
      <c r="D28" s="63" t="s">
        <v>0</v>
      </c>
      <c r="E28" s="65" t="s">
        <v>1</v>
      </c>
      <c r="F28" s="67" t="s">
        <v>2</v>
      </c>
      <c r="G28" s="68"/>
      <c r="H28" s="69"/>
      <c r="I28" s="70" t="s">
        <v>3</v>
      </c>
      <c r="J28" s="71"/>
      <c r="K28" s="72"/>
      <c r="L28" s="70" t="s">
        <v>4</v>
      </c>
      <c r="M28" s="71"/>
      <c r="N28" s="72"/>
      <c r="O28" s="73" t="s">
        <v>5</v>
      </c>
      <c r="P28" s="74"/>
      <c r="Q28" s="75"/>
      <c r="R28" s="60" t="s">
        <v>12</v>
      </c>
      <c r="S28" s="11" t="s">
        <v>13</v>
      </c>
      <c r="T28" s="62" t="s">
        <v>6</v>
      </c>
      <c r="U28" s="62"/>
      <c r="V28" s="62"/>
      <c r="W28" s="62"/>
      <c r="X28" s="62"/>
      <c r="Y28" s="62"/>
      <c r="Z28" s="62"/>
    </row>
    <row r="29" spans="2:26" ht="13.5" customHeight="1" thickBot="1">
      <c r="B29" s="15"/>
      <c r="D29" s="64"/>
      <c r="E29" s="66"/>
      <c r="F29" s="30" t="s">
        <v>7</v>
      </c>
      <c r="G29" s="12" t="s">
        <v>8</v>
      </c>
      <c r="H29" s="31" t="s">
        <v>9</v>
      </c>
      <c r="I29" s="30" t="s">
        <v>7</v>
      </c>
      <c r="J29" s="12" t="s">
        <v>8</v>
      </c>
      <c r="K29" s="31" t="s">
        <v>9</v>
      </c>
      <c r="L29" s="30" t="s">
        <v>7</v>
      </c>
      <c r="M29" s="12" t="s">
        <v>8</v>
      </c>
      <c r="N29" s="31" t="s">
        <v>9</v>
      </c>
      <c r="O29" s="32" t="s">
        <v>7</v>
      </c>
      <c r="P29" s="14" t="s">
        <v>8</v>
      </c>
      <c r="Q29" s="33" t="s">
        <v>9</v>
      </c>
      <c r="R29" s="61"/>
      <c r="S29" s="11" t="s">
        <v>14</v>
      </c>
      <c r="T29" s="1" t="s">
        <v>10</v>
      </c>
      <c r="U29" s="1" t="s">
        <v>15</v>
      </c>
      <c r="V29" s="1" t="s">
        <v>16</v>
      </c>
      <c r="W29" s="1" t="s">
        <v>11</v>
      </c>
      <c r="X29" s="1" t="s">
        <v>17</v>
      </c>
      <c r="Y29" s="1" t="s">
        <v>18</v>
      </c>
      <c r="Z29" s="1" t="s">
        <v>19</v>
      </c>
    </row>
    <row r="30" spans="2:26" ht="13.5" customHeight="1" thickBot="1">
      <c r="B30" s="15" t="str">
        <f>IF(COUNTA(E30:N30)=0,"　",IF(COUNTBLANK(E30:Q30)&gt;0,"未入力",IF(AND(COUNTBLANK(F30:N30)=0,COUNTIF(T30:Z30,"&lt;&gt;0")=0),"OK","ERR")))</f>
        <v>OK</v>
      </c>
      <c r="C30" s="15">
        <f>IF(R30=1,"",IF(B30="OK","○",""))</f>
      </c>
      <c r="D30" s="27" t="s">
        <v>30</v>
      </c>
      <c r="E30" s="37">
        <v>7</v>
      </c>
      <c r="F30" s="39">
        <v>9615</v>
      </c>
      <c r="G30" s="40">
        <v>10901</v>
      </c>
      <c r="H30" s="41">
        <v>20516</v>
      </c>
      <c r="I30" s="39">
        <v>4901</v>
      </c>
      <c r="J30" s="40">
        <v>5640</v>
      </c>
      <c r="K30" s="41">
        <v>10541</v>
      </c>
      <c r="L30" s="39">
        <v>4714</v>
      </c>
      <c r="M30" s="40">
        <v>5261</v>
      </c>
      <c r="N30" s="41">
        <v>9975</v>
      </c>
      <c r="O30" s="34">
        <f aca="true" t="shared" si="0" ref="O30:Q31">IF(F30="","",I30/F30*100)</f>
        <v>50.972438897555904</v>
      </c>
      <c r="P30" s="3">
        <f t="shared" si="0"/>
        <v>51.73837262636455</v>
      </c>
      <c r="Q30" s="35">
        <f t="shared" si="0"/>
        <v>51.379411191265355</v>
      </c>
      <c r="R30" s="47">
        <v>1</v>
      </c>
      <c r="S30" s="23">
        <v>7</v>
      </c>
      <c r="T30" s="1">
        <f>+S30-E30</f>
        <v>0</v>
      </c>
      <c r="U30" s="1">
        <f>F30+G30-H30</f>
        <v>0</v>
      </c>
      <c r="V30" s="1">
        <f>I30+J30-K30</f>
        <v>0</v>
      </c>
      <c r="W30" s="1">
        <f>L30+M30-N30</f>
        <v>0</v>
      </c>
      <c r="X30" s="1">
        <f aca="true" t="shared" si="1" ref="X30:Z31">F30-I30-L30</f>
        <v>0</v>
      </c>
      <c r="Y30" s="1">
        <f t="shared" si="1"/>
        <v>0</v>
      </c>
      <c r="Z30" s="1">
        <f t="shared" si="1"/>
        <v>0</v>
      </c>
    </row>
    <row r="31" spans="2:26" ht="13.5" customHeight="1" thickBot="1">
      <c r="B31" s="15" t="str">
        <f>IF(COUNTA(E31:N31)=0,"　",IF(COUNTBLANK(E31:Q31)&gt;0,"未入力",IF(AND(COUNTBLANK(F31:N31)=0,COUNTIF(T31:Z31,"&lt;&gt;0")=0),"OK","ERR")))</f>
        <v>OK</v>
      </c>
      <c r="C31" s="15">
        <f>IF(R31=1,"",IF(B31="OK","○",""))</f>
      </c>
      <c r="D31" s="27" t="s">
        <v>31</v>
      </c>
      <c r="E31" s="37">
        <v>16</v>
      </c>
      <c r="F31" s="39">
        <v>5984</v>
      </c>
      <c r="G31" s="40">
        <v>6711</v>
      </c>
      <c r="H31" s="41">
        <v>12695</v>
      </c>
      <c r="I31" s="39">
        <v>3123</v>
      </c>
      <c r="J31" s="40">
        <v>3575</v>
      </c>
      <c r="K31" s="41">
        <v>6698</v>
      </c>
      <c r="L31" s="39">
        <v>2861</v>
      </c>
      <c r="M31" s="40">
        <v>3136</v>
      </c>
      <c r="N31" s="41">
        <v>5997</v>
      </c>
      <c r="O31" s="34">
        <f t="shared" si="0"/>
        <v>52.18917112299465</v>
      </c>
      <c r="P31" s="3">
        <f t="shared" si="0"/>
        <v>53.27074951572046</v>
      </c>
      <c r="Q31" s="35">
        <f t="shared" si="0"/>
        <v>52.760929499803076</v>
      </c>
      <c r="R31" s="47">
        <v>1</v>
      </c>
      <c r="S31" s="23">
        <v>16</v>
      </c>
      <c r="T31" s="1">
        <f>+S31-E31</f>
        <v>0</v>
      </c>
      <c r="U31" s="1">
        <f>F31+G31-H31</f>
        <v>0</v>
      </c>
      <c r="V31" s="1">
        <f>I31+J31-K31</f>
        <v>0</v>
      </c>
      <c r="W31" s="1">
        <f>L31+M31-N31</f>
        <v>0</v>
      </c>
      <c r="X31" s="1">
        <f t="shared" si="1"/>
        <v>0</v>
      </c>
      <c r="Y31" s="1">
        <f t="shared" si="1"/>
        <v>0</v>
      </c>
      <c r="Z31" s="1">
        <f t="shared" si="1"/>
        <v>0</v>
      </c>
    </row>
    <row r="32" spans="2:17" s="16" customFormat="1" ht="13.5" customHeight="1">
      <c r="B32" s="15"/>
      <c r="D32" s="28" t="s">
        <v>20</v>
      </c>
      <c r="E32" s="55"/>
      <c r="F32" s="56">
        <f>IF(COUNTBLANK($F30:$Q31)=0,SUM(F30:F31),"")</f>
        <v>15599</v>
      </c>
      <c r="G32" s="57">
        <f aca="true" t="shared" si="2" ref="G32:N32">IF(COUNTBLANK($F30:$Q31)=0,SUM(G30:G31),"")</f>
        <v>17612</v>
      </c>
      <c r="H32" s="58">
        <f t="shared" si="2"/>
        <v>33211</v>
      </c>
      <c r="I32" s="56">
        <f t="shared" si="2"/>
        <v>8024</v>
      </c>
      <c r="J32" s="57">
        <f t="shared" si="2"/>
        <v>9215</v>
      </c>
      <c r="K32" s="58">
        <f t="shared" si="2"/>
        <v>17239</v>
      </c>
      <c r="L32" s="56">
        <f t="shared" si="2"/>
        <v>7575</v>
      </c>
      <c r="M32" s="57">
        <f t="shared" si="2"/>
        <v>8397</v>
      </c>
      <c r="N32" s="58">
        <f t="shared" si="2"/>
        <v>15972</v>
      </c>
      <c r="O32" s="34">
        <f>IF(COUNTBLANK($F30:$Q31)=0,I32/F32*100,"")</f>
        <v>51.43919482018078</v>
      </c>
      <c r="P32" s="2">
        <f>IF(COUNTBLANK($F30:$Q31)=0,J32/G32*100,"")</f>
        <v>52.32228026345673</v>
      </c>
      <c r="Q32" s="36">
        <f>IF(COUNTBLANK($F30:$Q31)=0,K32/H32*100,"")</f>
        <v>51.907500526933845</v>
      </c>
    </row>
    <row r="33" spans="2:17" s="16" customFormat="1" ht="13.5" customHeight="1">
      <c r="B33" s="15"/>
      <c r="D33" s="17"/>
      <c r="E33" s="18"/>
      <c r="F33" s="48"/>
      <c r="G33" s="48"/>
      <c r="H33" s="48"/>
      <c r="I33" s="48"/>
      <c r="J33" s="48"/>
      <c r="K33" s="48"/>
      <c r="L33" s="48"/>
      <c r="M33" s="48"/>
      <c r="N33" s="48"/>
      <c r="O33" s="4"/>
      <c r="P33" s="4"/>
      <c r="Q33" s="4"/>
    </row>
    <row r="34" spans="2:17" s="16" customFormat="1" ht="13.5" customHeight="1">
      <c r="B34" s="15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4"/>
      <c r="P34" s="4"/>
      <c r="Q34" s="4"/>
    </row>
    <row r="35" spans="2:17" s="16" customFormat="1" ht="13.5" customHeight="1">
      <c r="B35" s="15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4"/>
      <c r="P35" s="4"/>
      <c r="Q35" s="4"/>
    </row>
    <row r="36" spans="2:26" ht="13.5" customHeight="1">
      <c r="B36" s="15"/>
      <c r="D36" s="26" t="s">
        <v>51</v>
      </c>
      <c r="E36" s="26"/>
      <c r="F36" s="26"/>
      <c r="G36" s="26"/>
      <c r="H36" s="8"/>
      <c r="I36" s="8"/>
      <c r="J36" s="8"/>
      <c r="K36" s="8"/>
      <c r="L36" s="8"/>
      <c r="M36" s="8"/>
      <c r="N36" s="8"/>
      <c r="O36" s="9"/>
      <c r="P36" s="9"/>
      <c r="Q36" s="10"/>
      <c r="R36" s="1"/>
      <c r="S36" s="1"/>
      <c r="T36" s="1"/>
      <c r="U36" s="1"/>
      <c r="V36" s="1"/>
      <c r="W36" s="1"/>
      <c r="X36" s="1"/>
      <c r="Y36" s="1"/>
      <c r="Z36" s="1"/>
    </row>
    <row r="37" spans="2:26" ht="13.5" customHeight="1">
      <c r="B37" s="15"/>
      <c r="D37" s="63" t="s">
        <v>0</v>
      </c>
      <c r="E37" s="65" t="s">
        <v>1</v>
      </c>
      <c r="F37" s="67" t="s">
        <v>2</v>
      </c>
      <c r="G37" s="68"/>
      <c r="H37" s="69"/>
      <c r="I37" s="70" t="s">
        <v>3</v>
      </c>
      <c r="J37" s="71"/>
      <c r="K37" s="72"/>
      <c r="L37" s="70" t="s">
        <v>4</v>
      </c>
      <c r="M37" s="71"/>
      <c r="N37" s="72"/>
      <c r="O37" s="73" t="s">
        <v>5</v>
      </c>
      <c r="P37" s="74"/>
      <c r="Q37" s="75"/>
      <c r="R37" s="60" t="s">
        <v>12</v>
      </c>
      <c r="S37" s="11" t="s">
        <v>13</v>
      </c>
      <c r="T37" s="62" t="s">
        <v>6</v>
      </c>
      <c r="U37" s="62"/>
      <c r="V37" s="62"/>
      <c r="W37" s="62"/>
      <c r="X37" s="62"/>
      <c r="Y37" s="62"/>
      <c r="Z37" s="62"/>
    </row>
    <row r="38" spans="2:26" ht="13.5" customHeight="1" thickBot="1">
      <c r="B38" s="15"/>
      <c r="D38" s="64"/>
      <c r="E38" s="66"/>
      <c r="F38" s="30" t="s">
        <v>7</v>
      </c>
      <c r="G38" s="12" t="s">
        <v>8</v>
      </c>
      <c r="H38" s="31" t="s">
        <v>9</v>
      </c>
      <c r="I38" s="30" t="s">
        <v>7</v>
      </c>
      <c r="J38" s="12" t="s">
        <v>8</v>
      </c>
      <c r="K38" s="31" t="s">
        <v>9</v>
      </c>
      <c r="L38" s="30" t="s">
        <v>7</v>
      </c>
      <c r="M38" s="12" t="s">
        <v>8</v>
      </c>
      <c r="N38" s="31" t="s">
        <v>9</v>
      </c>
      <c r="O38" s="32" t="s">
        <v>7</v>
      </c>
      <c r="P38" s="14" t="s">
        <v>8</v>
      </c>
      <c r="Q38" s="33" t="s">
        <v>9</v>
      </c>
      <c r="R38" s="61"/>
      <c r="S38" s="11" t="s">
        <v>14</v>
      </c>
      <c r="T38" s="1" t="s">
        <v>10</v>
      </c>
      <c r="U38" s="1" t="s">
        <v>15</v>
      </c>
      <c r="V38" s="1" t="s">
        <v>16</v>
      </c>
      <c r="W38" s="1" t="s">
        <v>11</v>
      </c>
      <c r="X38" s="1" t="s">
        <v>17</v>
      </c>
      <c r="Y38" s="1" t="s">
        <v>18</v>
      </c>
      <c r="Z38" s="1" t="s">
        <v>19</v>
      </c>
    </row>
    <row r="39" spans="2:26" ht="13.5" customHeight="1" thickBot="1">
      <c r="B39" s="15" t="str">
        <f>IF(COUNTA(E39:N39)=0,"　",IF(COUNTBLANK(E39:Q39)&gt;0,"未入力",IF(AND(COUNTBLANK(F39:N39)=0,COUNTIF(T39:Z39,"&lt;&gt;0")=0),"OK","ERR")))</f>
        <v>OK</v>
      </c>
      <c r="C39" s="15">
        <f>IF(R39=1,"",IF(B39="OK","○",""))</f>
      </c>
      <c r="D39" s="27" t="s">
        <v>50</v>
      </c>
      <c r="E39" s="37">
        <v>9</v>
      </c>
      <c r="F39" s="39">
        <v>31210</v>
      </c>
      <c r="G39" s="40">
        <v>33637</v>
      </c>
      <c r="H39" s="41">
        <v>64847</v>
      </c>
      <c r="I39" s="39">
        <v>15450</v>
      </c>
      <c r="J39" s="40">
        <v>16735</v>
      </c>
      <c r="K39" s="41">
        <v>32185</v>
      </c>
      <c r="L39" s="39">
        <v>15760</v>
      </c>
      <c r="M39" s="40">
        <v>16902</v>
      </c>
      <c r="N39" s="41">
        <v>32662</v>
      </c>
      <c r="O39" s="34">
        <f>IF(F39="","",I39/F39*100)</f>
        <v>49.50336430631208</v>
      </c>
      <c r="P39" s="3">
        <f>IF(G39="","",J39/G39*100)</f>
        <v>49.7517614531617</v>
      </c>
      <c r="Q39" s="35">
        <f>IF(H39="","",K39/H39*100)</f>
        <v>49.632211204836</v>
      </c>
      <c r="R39" s="47">
        <v>1</v>
      </c>
      <c r="S39" s="23">
        <v>9</v>
      </c>
      <c r="T39" s="1">
        <f>+S39-E39</f>
        <v>0</v>
      </c>
      <c r="U39" s="1">
        <f>F39+G39-H39</f>
        <v>0</v>
      </c>
      <c r="V39" s="1">
        <f>I39+J39-K39</f>
        <v>0</v>
      </c>
      <c r="W39" s="1">
        <f>L39+M39-N39</f>
        <v>0</v>
      </c>
      <c r="X39" s="1">
        <f>F39-I39-L39</f>
        <v>0</v>
      </c>
      <c r="Y39" s="1">
        <f>G39-J39-M39</f>
        <v>0</v>
      </c>
      <c r="Z39" s="1">
        <f>H39-K39-N39</f>
        <v>0</v>
      </c>
    </row>
    <row r="40" spans="2:26" ht="13.5" customHeight="1">
      <c r="B40" s="15"/>
      <c r="C40" s="15"/>
      <c r="D40" s="51"/>
      <c r="E40" s="52"/>
      <c r="F40" s="53"/>
      <c r="G40" s="53"/>
      <c r="H40" s="53"/>
      <c r="I40" s="53"/>
      <c r="J40" s="53"/>
      <c r="K40" s="53"/>
      <c r="L40" s="53"/>
      <c r="M40" s="53"/>
      <c r="N40" s="53"/>
      <c r="O40" s="4"/>
      <c r="P40" s="4"/>
      <c r="Q40" s="4"/>
      <c r="R40" s="54"/>
      <c r="S40" s="50"/>
      <c r="T40" s="1"/>
      <c r="U40" s="1"/>
      <c r="V40" s="1"/>
      <c r="W40" s="1"/>
      <c r="X40" s="1"/>
      <c r="Y40" s="1"/>
      <c r="Z40" s="1"/>
    </row>
    <row r="41" spans="2:26" ht="13.5" customHeight="1">
      <c r="B41" s="15"/>
      <c r="C41" s="15"/>
      <c r="D41" s="51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4"/>
      <c r="P41" s="4"/>
      <c r="Q41" s="4"/>
      <c r="R41" s="54"/>
      <c r="S41" s="50"/>
      <c r="T41" s="1"/>
      <c r="U41" s="1"/>
      <c r="V41" s="1"/>
      <c r="W41" s="1"/>
      <c r="X41" s="1"/>
      <c r="Y41" s="1"/>
      <c r="Z41" s="1"/>
    </row>
    <row r="42" spans="2:26" ht="13.5" customHeight="1">
      <c r="B42" s="15"/>
      <c r="C42" s="15"/>
      <c r="D42" s="51"/>
      <c r="E42" s="52"/>
      <c r="F42" s="53"/>
      <c r="G42" s="53"/>
      <c r="H42" s="53"/>
      <c r="I42" s="53"/>
      <c r="J42" s="53"/>
      <c r="K42" s="53"/>
      <c r="L42" s="53"/>
      <c r="M42" s="53"/>
      <c r="N42" s="53"/>
      <c r="O42" s="4"/>
      <c r="P42" s="4"/>
      <c r="Q42" s="4"/>
      <c r="R42" s="54"/>
      <c r="S42" s="50"/>
      <c r="T42" s="1"/>
      <c r="U42" s="1"/>
      <c r="V42" s="1"/>
      <c r="W42" s="1"/>
      <c r="X42" s="1"/>
      <c r="Y42" s="1"/>
      <c r="Z42" s="1"/>
    </row>
    <row r="43" spans="2:26" ht="13.5" customHeight="1">
      <c r="B43" s="15"/>
      <c r="D43" s="26" t="s">
        <v>52</v>
      </c>
      <c r="E43" s="26"/>
      <c r="F43" s="26"/>
      <c r="G43" s="26"/>
      <c r="H43" s="8"/>
      <c r="I43" s="8"/>
      <c r="J43" s="8"/>
      <c r="K43" s="8"/>
      <c r="L43" s="8"/>
      <c r="M43" s="8"/>
      <c r="N43" s="8"/>
      <c r="O43" s="9"/>
      <c r="P43" s="9"/>
      <c r="Q43" s="10"/>
      <c r="R43" s="1"/>
      <c r="S43" s="1"/>
      <c r="T43" s="1"/>
      <c r="U43" s="1"/>
      <c r="V43" s="1"/>
      <c r="W43" s="1"/>
      <c r="X43" s="1"/>
      <c r="Y43" s="1"/>
      <c r="Z43" s="1"/>
    </row>
    <row r="44" spans="2:26" ht="13.5" customHeight="1">
      <c r="B44" s="15"/>
      <c r="D44" s="63" t="s">
        <v>0</v>
      </c>
      <c r="E44" s="65" t="s">
        <v>1</v>
      </c>
      <c r="F44" s="67" t="s">
        <v>2</v>
      </c>
      <c r="G44" s="68"/>
      <c r="H44" s="69"/>
      <c r="I44" s="70" t="s">
        <v>3</v>
      </c>
      <c r="J44" s="71"/>
      <c r="K44" s="72"/>
      <c r="L44" s="70" t="s">
        <v>4</v>
      </c>
      <c r="M44" s="71"/>
      <c r="N44" s="72"/>
      <c r="O44" s="73" t="s">
        <v>5</v>
      </c>
      <c r="P44" s="74"/>
      <c r="Q44" s="75"/>
      <c r="R44" s="60" t="s">
        <v>12</v>
      </c>
      <c r="S44" s="11" t="s">
        <v>13</v>
      </c>
      <c r="T44" s="62" t="s">
        <v>6</v>
      </c>
      <c r="U44" s="62"/>
      <c r="V44" s="62"/>
      <c r="W44" s="62"/>
      <c r="X44" s="62"/>
      <c r="Y44" s="62"/>
      <c r="Z44" s="62"/>
    </row>
    <row r="45" spans="2:26" ht="13.5" customHeight="1" thickBot="1">
      <c r="B45" s="15"/>
      <c r="D45" s="64"/>
      <c r="E45" s="66"/>
      <c r="F45" s="30" t="s">
        <v>7</v>
      </c>
      <c r="G45" s="12" t="s">
        <v>8</v>
      </c>
      <c r="H45" s="31" t="s">
        <v>9</v>
      </c>
      <c r="I45" s="30" t="s">
        <v>7</v>
      </c>
      <c r="J45" s="12" t="s">
        <v>8</v>
      </c>
      <c r="K45" s="31" t="s">
        <v>9</v>
      </c>
      <c r="L45" s="30" t="s">
        <v>7</v>
      </c>
      <c r="M45" s="12" t="s">
        <v>8</v>
      </c>
      <c r="N45" s="31" t="s">
        <v>9</v>
      </c>
      <c r="O45" s="32" t="s">
        <v>7</v>
      </c>
      <c r="P45" s="14" t="s">
        <v>8</v>
      </c>
      <c r="Q45" s="33" t="s">
        <v>9</v>
      </c>
      <c r="R45" s="61"/>
      <c r="S45" s="11" t="s">
        <v>14</v>
      </c>
      <c r="T45" s="1" t="s">
        <v>10</v>
      </c>
      <c r="U45" s="1" t="s">
        <v>15</v>
      </c>
      <c r="V45" s="1" t="s">
        <v>16</v>
      </c>
      <c r="W45" s="1" t="s">
        <v>11</v>
      </c>
      <c r="X45" s="1" t="s">
        <v>17</v>
      </c>
      <c r="Y45" s="1" t="s">
        <v>18</v>
      </c>
      <c r="Z45" s="1" t="s">
        <v>19</v>
      </c>
    </row>
    <row r="46" spans="2:26" ht="13.5" customHeight="1" thickBot="1">
      <c r="B46" s="15" t="str">
        <f>IF(COUNTA(E46:N46)=0,"　",IF(COUNTBLANK(E46:Q46)&gt;0,"未入力",IF(AND(COUNTBLANK(F46:N46)=0,COUNTIF(T46:Z46,"&lt;&gt;0")=0),"OK","ERR")))</f>
        <v>OK</v>
      </c>
      <c r="C46" s="15">
        <f>IF(R46=1,"",IF(B46="OK","○",""))</f>
      </c>
      <c r="D46" s="27" t="s">
        <v>32</v>
      </c>
      <c r="E46" s="37">
        <v>10</v>
      </c>
      <c r="F46" s="39">
        <v>17977</v>
      </c>
      <c r="G46" s="40">
        <v>19154</v>
      </c>
      <c r="H46" s="41">
        <v>37131</v>
      </c>
      <c r="I46" s="39">
        <v>12353</v>
      </c>
      <c r="J46" s="40">
        <v>13778</v>
      </c>
      <c r="K46" s="41">
        <v>26131</v>
      </c>
      <c r="L46" s="39">
        <v>5624</v>
      </c>
      <c r="M46" s="40">
        <v>5376</v>
      </c>
      <c r="N46" s="41">
        <v>11000</v>
      </c>
      <c r="O46" s="34">
        <f aca="true" t="shared" si="3" ref="O46:Q47">IF(F46="","",I46/F46*100)</f>
        <v>68.71558102019247</v>
      </c>
      <c r="P46" s="3">
        <f t="shared" si="3"/>
        <v>71.9327555601963</v>
      </c>
      <c r="Q46" s="35">
        <f t="shared" si="3"/>
        <v>70.37515822358677</v>
      </c>
      <c r="R46" s="47">
        <v>1</v>
      </c>
      <c r="S46" s="23">
        <v>10</v>
      </c>
      <c r="T46" s="1">
        <f>+S46-E46</f>
        <v>0</v>
      </c>
      <c r="U46" s="1">
        <f>F46+G46-H46</f>
        <v>0</v>
      </c>
      <c r="V46" s="1">
        <f>I46+J46-K46</f>
        <v>0</v>
      </c>
      <c r="W46" s="1">
        <f>L46+M46-N46</f>
        <v>0</v>
      </c>
      <c r="X46" s="1">
        <f aca="true" t="shared" si="4" ref="X46:Z47">F46-I46-L46</f>
        <v>0</v>
      </c>
      <c r="Y46" s="1">
        <f t="shared" si="4"/>
        <v>0</v>
      </c>
      <c r="Z46" s="1">
        <f t="shared" si="4"/>
        <v>0</v>
      </c>
    </row>
    <row r="47" spans="2:26" ht="13.5" customHeight="1" thickBot="1">
      <c r="B47" s="15" t="str">
        <f>IF(COUNTA(E47:N47)=0,"　",IF(COUNTBLANK(E47:Q47)&gt;0,"未入力",IF(AND(COUNTBLANK(F47:N47)=0,COUNTIF(T47:Z47,"&lt;&gt;0")=0),"OK","ERR")))</f>
        <v>OK</v>
      </c>
      <c r="C47" s="15">
        <f>IF(R47=1,"",IF(B47="OK","○",""))</f>
      </c>
      <c r="D47" s="27" t="s">
        <v>33</v>
      </c>
      <c r="E47" s="37">
        <v>11</v>
      </c>
      <c r="F47" s="39">
        <v>2088</v>
      </c>
      <c r="G47" s="40">
        <v>2255</v>
      </c>
      <c r="H47" s="41">
        <v>4343</v>
      </c>
      <c r="I47" s="39">
        <v>1816</v>
      </c>
      <c r="J47" s="40">
        <v>1988</v>
      </c>
      <c r="K47" s="41">
        <v>3804</v>
      </c>
      <c r="L47" s="39">
        <v>272</v>
      </c>
      <c r="M47" s="40">
        <v>267</v>
      </c>
      <c r="N47" s="41">
        <v>539</v>
      </c>
      <c r="O47" s="34">
        <f t="shared" si="3"/>
        <v>86.97318007662835</v>
      </c>
      <c r="P47" s="3">
        <f t="shared" si="3"/>
        <v>88.15964523281596</v>
      </c>
      <c r="Q47" s="35">
        <f t="shared" si="3"/>
        <v>87.58922403868293</v>
      </c>
      <c r="R47" s="47">
        <v>1</v>
      </c>
      <c r="S47" s="23">
        <v>11</v>
      </c>
      <c r="T47" s="1">
        <f>+S47-E47</f>
        <v>0</v>
      </c>
      <c r="U47" s="1">
        <f>F47+G47-H47</f>
        <v>0</v>
      </c>
      <c r="V47" s="1">
        <f>I47+J47-K47</f>
        <v>0</v>
      </c>
      <c r="W47" s="1">
        <f>L47+M47-N47</f>
        <v>0</v>
      </c>
      <c r="X47" s="1">
        <f t="shared" si="4"/>
        <v>0</v>
      </c>
      <c r="Y47" s="1">
        <f t="shared" si="4"/>
        <v>0</v>
      </c>
      <c r="Z47" s="1">
        <f t="shared" si="4"/>
        <v>0</v>
      </c>
    </row>
    <row r="48" spans="2:17" s="16" customFormat="1" ht="13.5" customHeight="1">
      <c r="B48" s="15"/>
      <c r="D48" s="28" t="s">
        <v>20</v>
      </c>
      <c r="E48" s="29"/>
      <c r="F48" s="56">
        <f aca="true" t="shared" si="5" ref="F48:N48">IF(COUNTBLANK($F46:$Q47)=0,SUM(F46:F47),"")</f>
        <v>20065</v>
      </c>
      <c r="G48" s="57">
        <f t="shared" si="5"/>
        <v>21409</v>
      </c>
      <c r="H48" s="58">
        <f t="shared" si="5"/>
        <v>41474</v>
      </c>
      <c r="I48" s="56">
        <f t="shared" si="5"/>
        <v>14169</v>
      </c>
      <c r="J48" s="57">
        <f t="shared" si="5"/>
        <v>15766</v>
      </c>
      <c r="K48" s="58">
        <f t="shared" si="5"/>
        <v>29935</v>
      </c>
      <c r="L48" s="56">
        <f t="shared" si="5"/>
        <v>5896</v>
      </c>
      <c r="M48" s="57">
        <f t="shared" si="5"/>
        <v>5643</v>
      </c>
      <c r="N48" s="58">
        <f t="shared" si="5"/>
        <v>11539</v>
      </c>
      <c r="O48" s="34">
        <f>IF(COUNTBLANK($F46:$Q47)=0,I48/F48*100,"")</f>
        <v>70.61549962621481</v>
      </c>
      <c r="P48" s="2">
        <f>IF(COUNTBLANK($F46:$Q47)=0,J48/G48*100,"")</f>
        <v>73.64192629268065</v>
      </c>
      <c r="Q48" s="36">
        <f>IF(COUNTBLANK($F46:$Q47)=0,K48/H48*100,"")</f>
        <v>72.17774991560978</v>
      </c>
    </row>
    <row r="49" spans="2:17" s="16" customFormat="1" ht="13.5" customHeight="1">
      <c r="B49" s="15"/>
      <c r="D49" s="17"/>
      <c r="E49" s="18"/>
      <c r="F49" s="48"/>
      <c r="G49" s="48"/>
      <c r="H49" s="48"/>
      <c r="I49" s="48"/>
      <c r="J49" s="48"/>
      <c r="K49" s="48"/>
      <c r="L49" s="48"/>
      <c r="M49" s="48"/>
      <c r="N49" s="48"/>
      <c r="O49" s="4"/>
      <c r="P49" s="4"/>
      <c r="Q49" s="4"/>
    </row>
    <row r="50" spans="2:17" s="16" customFormat="1" ht="13.5" customHeight="1">
      <c r="B50" s="15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4"/>
      <c r="P50" s="4"/>
      <c r="Q50" s="4"/>
    </row>
    <row r="51" spans="2:17" s="16" customFormat="1" ht="13.5" customHeight="1">
      <c r="B51" s="15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4"/>
      <c r="P51" s="4"/>
      <c r="Q51" s="4"/>
    </row>
    <row r="52" spans="2:26" ht="13.5" customHeight="1">
      <c r="B52" s="15"/>
      <c r="D52" s="26" t="s">
        <v>34</v>
      </c>
      <c r="E52" s="26"/>
      <c r="F52" s="26"/>
      <c r="G52" s="26"/>
      <c r="H52" s="8"/>
      <c r="I52" s="8"/>
      <c r="J52" s="8"/>
      <c r="K52" s="8"/>
      <c r="L52" s="8"/>
      <c r="M52" s="8"/>
      <c r="N52" s="8"/>
      <c r="O52" s="9"/>
      <c r="P52" s="9"/>
      <c r="Q52" s="10"/>
      <c r="R52" s="1"/>
      <c r="S52" s="1"/>
      <c r="T52" s="1"/>
      <c r="U52" s="1"/>
      <c r="V52" s="1"/>
      <c r="W52" s="1"/>
      <c r="X52" s="1"/>
      <c r="Y52" s="1"/>
      <c r="Z52" s="1"/>
    </row>
    <row r="53" spans="2:26" ht="13.5" customHeight="1">
      <c r="B53" s="15"/>
      <c r="D53" s="63" t="s">
        <v>0</v>
      </c>
      <c r="E53" s="65" t="s">
        <v>1</v>
      </c>
      <c r="F53" s="67" t="s">
        <v>2</v>
      </c>
      <c r="G53" s="68"/>
      <c r="H53" s="69"/>
      <c r="I53" s="70" t="s">
        <v>3</v>
      </c>
      <c r="J53" s="71"/>
      <c r="K53" s="72"/>
      <c r="L53" s="70" t="s">
        <v>4</v>
      </c>
      <c r="M53" s="71"/>
      <c r="N53" s="72"/>
      <c r="O53" s="73" t="s">
        <v>5</v>
      </c>
      <c r="P53" s="74"/>
      <c r="Q53" s="75"/>
      <c r="R53" s="60" t="s">
        <v>12</v>
      </c>
      <c r="S53" s="11" t="s">
        <v>13</v>
      </c>
      <c r="T53" s="62" t="s">
        <v>6</v>
      </c>
      <c r="U53" s="62"/>
      <c r="V53" s="62"/>
      <c r="W53" s="62"/>
      <c r="X53" s="62"/>
      <c r="Y53" s="62"/>
      <c r="Z53" s="62"/>
    </row>
    <row r="54" spans="2:26" ht="13.5" customHeight="1" thickBot="1">
      <c r="B54" s="15"/>
      <c r="D54" s="64"/>
      <c r="E54" s="66"/>
      <c r="F54" s="30" t="s">
        <v>7</v>
      </c>
      <c r="G54" s="12" t="s">
        <v>8</v>
      </c>
      <c r="H54" s="31" t="s">
        <v>9</v>
      </c>
      <c r="I54" s="30" t="s">
        <v>7</v>
      </c>
      <c r="J54" s="12" t="s">
        <v>8</v>
      </c>
      <c r="K54" s="31" t="s">
        <v>9</v>
      </c>
      <c r="L54" s="30" t="s">
        <v>7</v>
      </c>
      <c r="M54" s="12" t="s">
        <v>8</v>
      </c>
      <c r="N54" s="31" t="s">
        <v>9</v>
      </c>
      <c r="O54" s="32" t="s">
        <v>7</v>
      </c>
      <c r="P54" s="14" t="s">
        <v>8</v>
      </c>
      <c r="Q54" s="33" t="s">
        <v>9</v>
      </c>
      <c r="R54" s="61"/>
      <c r="S54" s="11" t="s">
        <v>14</v>
      </c>
      <c r="T54" s="1" t="s">
        <v>10</v>
      </c>
      <c r="U54" s="1" t="s">
        <v>15</v>
      </c>
      <c r="V54" s="1" t="s">
        <v>16</v>
      </c>
      <c r="W54" s="1" t="s">
        <v>11</v>
      </c>
      <c r="X54" s="1" t="s">
        <v>17</v>
      </c>
      <c r="Y54" s="1" t="s">
        <v>18</v>
      </c>
      <c r="Z54" s="1" t="s">
        <v>19</v>
      </c>
    </row>
    <row r="55" spans="2:26" ht="13.5" customHeight="1" thickBot="1">
      <c r="B55" s="15" t="str">
        <f>IF(COUNTA(E55:N55)=0,"　",IF(COUNTBLANK(E55:Q55)&gt;0,"未入力",IF(AND(COUNTBLANK(F55:N55)=0,COUNTIF(T55:Z55,"&lt;&gt;0")=0),"OK","ERR")))</f>
        <v>OK</v>
      </c>
      <c r="C55" s="15">
        <f>IF(R55=1,"",IF(B55="OK","○",""))</f>
      </c>
      <c r="D55" s="27" t="s">
        <v>35</v>
      </c>
      <c r="E55" s="37">
        <v>13</v>
      </c>
      <c r="F55" s="39">
        <v>13405</v>
      </c>
      <c r="G55" s="40">
        <v>14485</v>
      </c>
      <c r="H55" s="41">
        <v>27890</v>
      </c>
      <c r="I55" s="39">
        <v>7409</v>
      </c>
      <c r="J55" s="40">
        <v>8162</v>
      </c>
      <c r="K55" s="41">
        <v>15571</v>
      </c>
      <c r="L55" s="39">
        <v>5996</v>
      </c>
      <c r="M55" s="40">
        <v>6323</v>
      </c>
      <c r="N55" s="41">
        <v>12319</v>
      </c>
      <c r="O55" s="34">
        <f aca="true" t="shared" si="6" ref="O55:Q56">IF(F55="","",I55/F55*100)</f>
        <v>55.2704214845207</v>
      </c>
      <c r="P55" s="3">
        <f t="shared" si="6"/>
        <v>56.34794615119089</v>
      </c>
      <c r="Q55" s="35">
        <f t="shared" si="6"/>
        <v>55.83004661168878</v>
      </c>
      <c r="R55" s="47">
        <v>1</v>
      </c>
      <c r="S55" s="23">
        <v>13</v>
      </c>
      <c r="T55" s="1">
        <f>+S55-E55</f>
        <v>0</v>
      </c>
      <c r="U55" s="1">
        <f>F55+G55-H55</f>
        <v>0</v>
      </c>
      <c r="V55" s="1">
        <f>I55+J55-K55</f>
        <v>0</v>
      </c>
      <c r="W55" s="1">
        <f>L55+M55-N55</f>
        <v>0</v>
      </c>
      <c r="X55" s="1">
        <f aca="true" t="shared" si="7" ref="X55:Z56">F55-I55-L55</f>
        <v>0</v>
      </c>
      <c r="Y55" s="1">
        <f t="shared" si="7"/>
        <v>0</v>
      </c>
      <c r="Z55" s="1">
        <f t="shared" si="7"/>
        <v>0</v>
      </c>
    </row>
    <row r="56" spans="2:26" ht="13.5" customHeight="1" thickBot="1">
      <c r="B56" s="15" t="str">
        <f>IF(COUNTA(E56:N56)=0,"　",IF(COUNTBLANK(E56:Q56)&gt;0,"未入力",IF(AND(COUNTBLANK(F56:N56)=0,COUNTIF(T56:Z56,"&lt;&gt;0")=0),"OK","ERR")))</f>
        <v>OK</v>
      </c>
      <c r="C56" s="15">
        <f>IF(R56=1,"",IF(B56="OK","○",""))</f>
      </c>
      <c r="D56" s="27" t="s">
        <v>36</v>
      </c>
      <c r="E56" s="37">
        <v>14</v>
      </c>
      <c r="F56" s="39">
        <v>9865</v>
      </c>
      <c r="G56" s="40">
        <v>10790</v>
      </c>
      <c r="H56" s="41">
        <v>20655</v>
      </c>
      <c r="I56" s="39">
        <v>5827</v>
      </c>
      <c r="J56" s="40">
        <v>6645</v>
      </c>
      <c r="K56" s="41">
        <v>12472</v>
      </c>
      <c r="L56" s="39">
        <v>4038</v>
      </c>
      <c r="M56" s="40">
        <v>4145</v>
      </c>
      <c r="N56" s="41">
        <v>8183</v>
      </c>
      <c r="O56" s="34">
        <f t="shared" si="6"/>
        <v>59.067410035478964</v>
      </c>
      <c r="P56" s="3">
        <f t="shared" si="6"/>
        <v>61.584800741427244</v>
      </c>
      <c r="Q56" s="35">
        <f t="shared" si="6"/>
        <v>60.38247397724522</v>
      </c>
      <c r="R56" s="47">
        <v>1</v>
      </c>
      <c r="S56" s="23">
        <v>14</v>
      </c>
      <c r="T56" s="1">
        <f>+S56-E56</f>
        <v>0</v>
      </c>
      <c r="U56" s="1">
        <f>F56+G56-H56</f>
        <v>0</v>
      </c>
      <c r="V56" s="1">
        <f>I56+J56-K56</f>
        <v>0</v>
      </c>
      <c r="W56" s="1">
        <f>L56+M56-N56</f>
        <v>0</v>
      </c>
      <c r="X56" s="1">
        <f t="shared" si="7"/>
        <v>0</v>
      </c>
      <c r="Y56" s="1">
        <f t="shared" si="7"/>
        <v>0</v>
      </c>
      <c r="Z56" s="1">
        <f t="shared" si="7"/>
        <v>0</v>
      </c>
    </row>
    <row r="57" spans="2:17" s="16" customFormat="1" ht="13.5" customHeight="1">
      <c r="B57" s="15"/>
      <c r="D57" s="28" t="s">
        <v>20</v>
      </c>
      <c r="E57" s="29"/>
      <c r="F57" s="56">
        <f aca="true" t="shared" si="8" ref="F57:N57">IF(COUNTBLANK($F55:$Q56)=0,SUM(F55:F56),"")</f>
        <v>23270</v>
      </c>
      <c r="G57" s="57">
        <f t="shared" si="8"/>
        <v>25275</v>
      </c>
      <c r="H57" s="58">
        <f t="shared" si="8"/>
        <v>48545</v>
      </c>
      <c r="I57" s="56">
        <f t="shared" si="8"/>
        <v>13236</v>
      </c>
      <c r="J57" s="57">
        <f t="shared" si="8"/>
        <v>14807</v>
      </c>
      <c r="K57" s="58">
        <f t="shared" si="8"/>
        <v>28043</v>
      </c>
      <c r="L57" s="56">
        <f t="shared" si="8"/>
        <v>10034</v>
      </c>
      <c r="M57" s="57">
        <f t="shared" si="8"/>
        <v>10468</v>
      </c>
      <c r="N57" s="58">
        <f t="shared" si="8"/>
        <v>20502</v>
      </c>
      <c r="O57" s="34">
        <f>IF(COUNTBLANK($F55:$Q56)=0,I57/F57*100,"")</f>
        <v>56.88010313708638</v>
      </c>
      <c r="P57" s="2">
        <f>IF(COUNTBLANK($F55:$Q56)=0,J57/G57*100,"")</f>
        <v>58.583580613254206</v>
      </c>
      <c r="Q57" s="36">
        <f>IF(COUNTBLANK($F55:$Q56)=0,K57/H57*100,"")</f>
        <v>57.76702029045215</v>
      </c>
    </row>
    <row r="58" spans="2:17" s="16" customFormat="1" ht="13.5" customHeight="1">
      <c r="B58" s="15"/>
      <c r="D58" s="17"/>
      <c r="E58" s="18"/>
      <c r="F58" s="48"/>
      <c r="G58" s="48"/>
      <c r="H58" s="48"/>
      <c r="I58" s="48"/>
      <c r="J58" s="48"/>
      <c r="K58" s="48"/>
      <c r="L58" s="48"/>
      <c r="M58" s="48"/>
      <c r="N58" s="48"/>
      <c r="O58" s="4"/>
      <c r="P58" s="4"/>
      <c r="Q58" s="4"/>
    </row>
    <row r="59" spans="2:17" s="16" customFormat="1" ht="13.5" customHeight="1">
      <c r="B59" s="15"/>
      <c r="D59" s="17"/>
      <c r="E59" s="18"/>
      <c r="F59" s="48"/>
      <c r="G59" s="48"/>
      <c r="H59" s="48"/>
      <c r="I59" s="48"/>
      <c r="J59" s="48"/>
      <c r="K59" s="48"/>
      <c r="L59" s="48"/>
      <c r="M59" s="48"/>
      <c r="N59" s="48"/>
      <c r="O59" s="4"/>
      <c r="P59" s="4"/>
      <c r="Q59" s="4"/>
    </row>
    <row r="60" spans="2:17" s="16" customFormat="1" ht="13.5" customHeight="1">
      <c r="B60" s="15"/>
      <c r="D60" s="17"/>
      <c r="E60" s="18"/>
      <c r="F60" s="48"/>
      <c r="G60" s="48"/>
      <c r="H60" s="48"/>
      <c r="I60" s="48"/>
      <c r="J60" s="48"/>
      <c r="K60" s="48"/>
      <c r="L60" s="48"/>
      <c r="M60" s="48"/>
      <c r="N60" s="48"/>
      <c r="O60" s="4"/>
      <c r="P60" s="4"/>
      <c r="Q60" s="4"/>
    </row>
    <row r="61" spans="2:17" s="16" customFormat="1" ht="13.5" customHeight="1">
      <c r="B61" s="15"/>
      <c r="D61" s="17"/>
      <c r="E61" s="18"/>
      <c r="F61" s="48"/>
      <c r="G61" s="48"/>
      <c r="H61" s="48"/>
      <c r="I61" s="48"/>
      <c r="J61" s="48"/>
      <c r="K61" s="48"/>
      <c r="L61" s="48"/>
      <c r="M61" s="48"/>
      <c r="N61" s="48"/>
      <c r="O61" s="4"/>
      <c r="P61" s="4"/>
      <c r="Q61" s="4"/>
    </row>
    <row r="62" spans="2:17" s="16" customFormat="1" ht="13.5" customHeight="1">
      <c r="B62" s="15"/>
      <c r="D62" s="17"/>
      <c r="E62" s="18"/>
      <c r="F62" s="48"/>
      <c r="G62" s="48"/>
      <c r="H62" s="48"/>
      <c r="I62" s="48"/>
      <c r="J62" s="48"/>
      <c r="K62" s="48"/>
      <c r="L62" s="48"/>
      <c r="M62" s="48"/>
      <c r="N62" s="48"/>
      <c r="O62" s="4"/>
      <c r="P62" s="4"/>
      <c r="Q62" s="4"/>
    </row>
    <row r="63" spans="2:26" ht="13.5" customHeight="1">
      <c r="B63" s="15"/>
      <c r="C63" s="15"/>
      <c r="D63" s="51"/>
      <c r="E63" s="52"/>
      <c r="F63" s="53"/>
      <c r="G63" s="53"/>
      <c r="H63" s="53"/>
      <c r="I63" s="53"/>
      <c r="J63" s="53"/>
      <c r="K63" s="53"/>
      <c r="L63" s="53"/>
      <c r="M63" s="53"/>
      <c r="N63" s="53"/>
      <c r="O63" s="4"/>
      <c r="P63" s="4"/>
      <c r="Q63" s="4"/>
      <c r="R63" s="54"/>
      <c r="S63" s="23"/>
      <c r="T63" s="1"/>
      <c r="U63" s="1"/>
      <c r="V63" s="1"/>
      <c r="W63" s="1"/>
      <c r="X63" s="1"/>
      <c r="Y63" s="1"/>
      <c r="Z63" s="1"/>
    </row>
    <row r="64" spans="2:17" s="16" customFormat="1" ht="13.5" customHeight="1">
      <c r="B64" s="15"/>
      <c r="D64" s="25" t="str">
        <f>+D2&amp;"つづき"</f>
        <v>様式5つづき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4"/>
      <c r="P64" s="4"/>
      <c r="Q64" s="4"/>
    </row>
    <row r="65" spans="2:17" s="16" customFormat="1" ht="13.5" customHeight="1">
      <c r="B65" s="15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4"/>
      <c r="P65" s="4"/>
      <c r="Q65" s="49">
        <f>IF($B$2=$S$2,"(○印は今回発表分）","")</f>
      </c>
    </row>
    <row r="66" spans="2:26" ht="13.5" customHeight="1">
      <c r="B66" s="15"/>
      <c r="D66" s="26" t="s">
        <v>37</v>
      </c>
      <c r="E66" s="26"/>
      <c r="F66" s="26"/>
      <c r="G66" s="26"/>
      <c r="H66" s="8"/>
      <c r="I66" s="8"/>
      <c r="J66" s="8"/>
      <c r="K66" s="8"/>
      <c r="L66" s="8"/>
      <c r="M66" s="8"/>
      <c r="N66" s="8"/>
      <c r="O66" s="9"/>
      <c r="P66" s="9"/>
      <c r="Q66" s="10"/>
      <c r="R66" s="1"/>
      <c r="S66" s="1"/>
      <c r="T66" s="1"/>
      <c r="U66" s="1"/>
      <c r="V66" s="1"/>
      <c r="W66" s="1"/>
      <c r="X66" s="1"/>
      <c r="Y66" s="1"/>
      <c r="Z66" s="1"/>
    </row>
    <row r="67" spans="2:26" ht="13.5" customHeight="1">
      <c r="B67" s="15"/>
      <c r="D67" s="63" t="s">
        <v>0</v>
      </c>
      <c r="E67" s="65" t="s">
        <v>1</v>
      </c>
      <c r="F67" s="67" t="s">
        <v>2</v>
      </c>
      <c r="G67" s="68"/>
      <c r="H67" s="69"/>
      <c r="I67" s="70" t="s">
        <v>3</v>
      </c>
      <c r="J67" s="71"/>
      <c r="K67" s="72"/>
      <c r="L67" s="70" t="s">
        <v>4</v>
      </c>
      <c r="M67" s="71"/>
      <c r="N67" s="72"/>
      <c r="O67" s="73" t="s">
        <v>5</v>
      </c>
      <c r="P67" s="74"/>
      <c r="Q67" s="75"/>
      <c r="R67" s="60" t="s">
        <v>12</v>
      </c>
      <c r="S67" s="11" t="s">
        <v>13</v>
      </c>
      <c r="T67" s="62" t="s">
        <v>6</v>
      </c>
      <c r="U67" s="62"/>
      <c r="V67" s="62"/>
      <c r="W67" s="62"/>
      <c r="X67" s="62"/>
      <c r="Y67" s="62"/>
      <c r="Z67" s="62"/>
    </row>
    <row r="68" spans="2:26" ht="13.5" customHeight="1" thickBot="1">
      <c r="B68" s="15"/>
      <c r="D68" s="64"/>
      <c r="E68" s="66"/>
      <c r="F68" s="30" t="s">
        <v>7</v>
      </c>
      <c r="G68" s="12" t="s">
        <v>8</v>
      </c>
      <c r="H68" s="31" t="s">
        <v>9</v>
      </c>
      <c r="I68" s="30" t="s">
        <v>7</v>
      </c>
      <c r="J68" s="12" t="s">
        <v>8</v>
      </c>
      <c r="K68" s="31" t="s">
        <v>9</v>
      </c>
      <c r="L68" s="30" t="s">
        <v>7</v>
      </c>
      <c r="M68" s="12" t="s">
        <v>8</v>
      </c>
      <c r="N68" s="31" t="s">
        <v>9</v>
      </c>
      <c r="O68" s="32" t="s">
        <v>7</v>
      </c>
      <c r="P68" s="14" t="s">
        <v>8</v>
      </c>
      <c r="Q68" s="33" t="s">
        <v>9</v>
      </c>
      <c r="R68" s="61"/>
      <c r="S68" s="11" t="s">
        <v>14</v>
      </c>
      <c r="T68" s="1" t="s">
        <v>10</v>
      </c>
      <c r="U68" s="1" t="s">
        <v>15</v>
      </c>
      <c r="V68" s="1" t="s">
        <v>16</v>
      </c>
      <c r="W68" s="1" t="s">
        <v>11</v>
      </c>
      <c r="X68" s="1" t="s">
        <v>17</v>
      </c>
      <c r="Y68" s="1" t="s">
        <v>18</v>
      </c>
      <c r="Z68" s="1" t="s">
        <v>19</v>
      </c>
    </row>
    <row r="69" spans="2:26" ht="13.5" customHeight="1" thickBot="1">
      <c r="B69" s="15" t="str">
        <f>IF(COUNTA(E69:N69)=0,"　",IF(COUNTBLANK(E69:Q69)&gt;0,"未入力",IF(AND(COUNTBLANK(F69:N69)=0,COUNTIF(T69:Z69,"&lt;&gt;0")=0),"OK","ERR")))</f>
        <v>OK</v>
      </c>
      <c r="C69" s="15">
        <f>IF(R69=1,"",IF(B69="OK","○",""))</f>
      </c>
      <c r="D69" s="27" t="s">
        <v>38</v>
      </c>
      <c r="E69" s="37">
        <v>15</v>
      </c>
      <c r="F69" s="44">
        <v>9737</v>
      </c>
      <c r="G69" s="45">
        <v>10942</v>
      </c>
      <c r="H69" s="46">
        <v>20679</v>
      </c>
      <c r="I69" s="44">
        <v>8178</v>
      </c>
      <c r="J69" s="45">
        <v>9277</v>
      </c>
      <c r="K69" s="46">
        <v>17455</v>
      </c>
      <c r="L69" s="44">
        <v>1559</v>
      </c>
      <c r="M69" s="45">
        <v>1665</v>
      </c>
      <c r="N69" s="46">
        <v>3224</v>
      </c>
      <c r="O69" s="34">
        <f>IF(F69="","",I69/F69*100)</f>
        <v>83.9889082879737</v>
      </c>
      <c r="P69" s="3">
        <f>IF(G69="","",J69/G69*100)</f>
        <v>84.7834033997441</v>
      </c>
      <c r="Q69" s="35">
        <f>IF(H69="","",K69/H69*100)</f>
        <v>84.40930412495769</v>
      </c>
      <c r="R69" s="47">
        <v>1</v>
      </c>
      <c r="S69" s="23">
        <v>15</v>
      </c>
      <c r="T69" s="1">
        <f>+S69-E69</f>
        <v>0</v>
      </c>
      <c r="U69" s="1">
        <f>F69+G69-H69</f>
        <v>0</v>
      </c>
      <c r="V69" s="1">
        <f>I69+J69-K69</f>
        <v>0</v>
      </c>
      <c r="W69" s="1">
        <f>L69+M69-N69</f>
        <v>0</v>
      </c>
      <c r="X69" s="1">
        <f>F69-I69-L69</f>
        <v>0</v>
      </c>
      <c r="Y69" s="1">
        <f>G69-J69-M69</f>
        <v>0</v>
      </c>
      <c r="Z69" s="1">
        <f>H69-K69-N69</f>
        <v>0</v>
      </c>
    </row>
    <row r="70" spans="2:17" s="16" customFormat="1" ht="13.5" customHeight="1">
      <c r="B70" s="15"/>
      <c r="D70" s="17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4"/>
      <c r="P70" s="4"/>
      <c r="Q70" s="4"/>
    </row>
    <row r="71" spans="2:17" s="16" customFormat="1" ht="13.5" customHeight="1">
      <c r="B71" s="15"/>
      <c r="D71" s="17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4"/>
      <c r="P71" s="4"/>
      <c r="Q71" s="4"/>
    </row>
    <row r="72" spans="2:17" s="16" customFormat="1" ht="13.5" customHeight="1">
      <c r="B72" s="15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4"/>
      <c r="P72" s="4"/>
      <c r="Q72" s="4"/>
    </row>
    <row r="73" spans="2:26" ht="13.5" customHeight="1">
      <c r="B73" s="15"/>
      <c r="D73" s="26" t="s">
        <v>39</v>
      </c>
      <c r="E73" s="26"/>
      <c r="F73" s="26"/>
      <c r="G73" s="26"/>
      <c r="H73" s="8"/>
      <c r="I73" s="8"/>
      <c r="J73" s="8"/>
      <c r="K73" s="8"/>
      <c r="L73" s="8"/>
      <c r="M73" s="8"/>
      <c r="N73" s="8"/>
      <c r="O73" s="9"/>
      <c r="P73" s="9"/>
      <c r="Q73" s="10"/>
      <c r="R73" s="1"/>
      <c r="S73" s="1"/>
      <c r="T73" s="1"/>
      <c r="U73" s="1"/>
      <c r="V73" s="1"/>
      <c r="W73" s="1"/>
      <c r="X73" s="1"/>
      <c r="Y73" s="1"/>
      <c r="Z73" s="1"/>
    </row>
    <row r="74" spans="2:26" ht="13.5" customHeight="1">
      <c r="B74" s="15"/>
      <c r="D74" s="63" t="s">
        <v>0</v>
      </c>
      <c r="E74" s="76" t="s">
        <v>1</v>
      </c>
      <c r="F74" s="67" t="s">
        <v>2</v>
      </c>
      <c r="G74" s="68"/>
      <c r="H74" s="69"/>
      <c r="I74" s="70" t="s">
        <v>3</v>
      </c>
      <c r="J74" s="71"/>
      <c r="K74" s="72"/>
      <c r="L74" s="70" t="s">
        <v>4</v>
      </c>
      <c r="M74" s="71"/>
      <c r="N74" s="72"/>
      <c r="O74" s="73" t="s">
        <v>5</v>
      </c>
      <c r="P74" s="74"/>
      <c r="Q74" s="75"/>
      <c r="R74" s="60" t="s">
        <v>12</v>
      </c>
      <c r="S74" s="11" t="s">
        <v>13</v>
      </c>
      <c r="T74" s="62" t="s">
        <v>6</v>
      </c>
      <c r="U74" s="62"/>
      <c r="V74" s="62"/>
      <c r="W74" s="62"/>
      <c r="X74" s="62"/>
      <c r="Y74" s="62"/>
      <c r="Z74" s="62"/>
    </row>
    <row r="75" spans="2:26" ht="13.5" customHeight="1" thickBot="1">
      <c r="B75" s="15"/>
      <c r="D75" s="64"/>
      <c r="E75" s="77"/>
      <c r="F75" s="30" t="s">
        <v>7</v>
      </c>
      <c r="G75" s="12" t="s">
        <v>8</v>
      </c>
      <c r="H75" s="31" t="s">
        <v>9</v>
      </c>
      <c r="I75" s="30" t="s">
        <v>7</v>
      </c>
      <c r="J75" s="12" t="s">
        <v>8</v>
      </c>
      <c r="K75" s="31" t="s">
        <v>9</v>
      </c>
      <c r="L75" s="30" t="s">
        <v>7</v>
      </c>
      <c r="M75" s="12" t="s">
        <v>8</v>
      </c>
      <c r="N75" s="31" t="s">
        <v>9</v>
      </c>
      <c r="O75" s="32" t="s">
        <v>7</v>
      </c>
      <c r="P75" s="14" t="s">
        <v>8</v>
      </c>
      <c r="Q75" s="33" t="s">
        <v>9</v>
      </c>
      <c r="R75" s="61"/>
      <c r="S75" s="11" t="s">
        <v>14</v>
      </c>
      <c r="T75" s="1" t="s">
        <v>10</v>
      </c>
      <c r="U75" s="1" t="s">
        <v>15</v>
      </c>
      <c r="V75" s="1" t="s">
        <v>16</v>
      </c>
      <c r="W75" s="1" t="s">
        <v>11</v>
      </c>
      <c r="X75" s="1" t="s">
        <v>17</v>
      </c>
      <c r="Y75" s="1" t="s">
        <v>18</v>
      </c>
      <c r="Z75" s="1" t="s">
        <v>19</v>
      </c>
    </row>
    <row r="76" spans="2:26" ht="13.5" customHeight="1" thickBot="1">
      <c r="B76" s="15" t="str">
        <f>IF(COUNTA(E76:N76)=0,"　",IF(COUNTBLANK(E76:Q76)&gt;0,"未入力",IF(AND(COUNTBLANK(F76:N76)=0,COUNTIF(T76:Z76,"&lt;&gt;0")=0),"OK","ERR")))</f>
        <v>OK</v>
      </c>
      <c r="C76" s="15">
        <f>IF(R76=1,"",IF(B76="OK","○",""))</f>
      </c>
      <c r="D76" s="27" t="s">
        <v>40</v>
      </c>
      <c r="E76" s="38">
        <v>17</v>
      </c>
      <c r="F76" s="39">
        <v>7755</v>
      </c>
      <c r="G76" s="40">
        <v>8639</v>
      </c>
      <c r="H76" s="41">
        <v>16394</v>
      </c>
      <c r="I76" s="39">
        <v>6079</v>
      </c>
      <c r="J76" s="40">
        <v>6907</v>
      </c>
      <c r="K76" s="41">
        <v>12986</v>
      </c>
      <c r="L76" s="39">
        <v>1676</v>
      </c>
      <c r="M76" s="40">
        <v>1732</v>
      </c>
      <c r="N76" s="41">
        <v>3408</v>
      </c>
      <c r="O76" s="34">
        <f>IF(F76="","",I76/F76*100)</f>
        <v>78.38813668600902</v>
      </c>
      <c r="P76" s="3">
        <f>IF(G76="","",J76/G76*100)</f>
        <v>79.95138326195162</v>
      </c>
      <c r="Q76" s="35">
        <f>IF(H76="","",K76/H76*100)</f>
        <v>79.21190679516896</v>
      </c>
      <c r="R76" s="47">
        <v>1</v>
      </c>
      <c r="S76" s="23">
        <v>17</v>
      </c>
      <c r="T76" s="1">
        <f>+S76-E76</f>
        <v>0</v>
      </c>
      <c r="U76" s="1">
        <f>F76+G76-H76</f>
        <v>0</v>
      </c>
      <c r="V76" s="1">
        <f>I76+J76-K76</f>
        <v>0</v>
      </c>
      <c r="W76" s="1">
        <f>L76+M76-N76</f>
        <v>0</v>
      </c>
      <c r="X76" s="1">
        <f>F76-I76-L76</f>
        <v>0</v>
      </c>
      <c r="Y76" s="1">
        <f>G76-J76-M76</f>
        <v>0</v>
      </c>
      <c r="Z76" s="1">
        <f>H76-K76-N76</f>
        <v>0</v>
      </c>
    </row>
    <row r="77" spans="2:17" s="16" customFormat="1" ht="13.5" customHeight="1">
      <c r="B77" s="15"/>
      <c r="D77" s="1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4"/>
      <c r="P77" s="4"/>
      <c r="Q77" s="4"/>
    </row>
    <row r="78" spans="2:17" s="16" customFormat="1" ht="13.5" customHeight="1">
      <c r="B78" s="15"/>
      <c r="D78" s="1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4"/>
      <c r="P78" s="4"/>
      <c r="Q78" s="4"/>
    </row>
    <row r="79" spans="2:17" s="16" customFormat="1" ht="13.5" customHeight="1">
      <c r="B79" s="15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4"/>
      <c r="P79" s="4"/>
      <c r="Q79" s="4"/>
    </row>
    <row r="80" spans="2:26" ht="13.5" customHeight="1">
      <c r="B80" s="15"/>
      <c r="D80" s="26" t="s">
        <v>41</v>
      </c>
      <c r="E80" s="26"/>
      <c r="F80" s="26"/>
      <c r="G80" s="26"/>
      <c r="H80" s="8"/>
      <c r="I80" s="8"/>
      <c r="J80" s="8"/>
      <c r="K80" s="8"/>
      <c r="L80" s="8"/>
      <c r="M80" s="8"/>
      <c r="N80" s="8"/>
      <c r="O80" s="9"/>
      <c r="P80" s="9"/>
      <c r="Q80" s="10"/>
      <c r="R80" s="1"/>
      <c r="S80" s="1"/>
      <c r="T80" s="1"/>
      <c r="U80" s="1"/>
      <c r="V80" s="1"/>
      <c r="W80" s="1"/>
      <c r="X80" s="1"/>
      <c r="Y80" s="1"/>
      <c r="Z80" s="1"/>
    </row>
    <row r="81" spans="2:26" ht="13.5" customHeight="1">
      <c r="B81" s="15"/>
      <c r="D81" s="63" t="s">
        <v>0</v>
      </c>
      <c r="E81" s="65" t="s">
        <v>1</v>
      </c>
      <c r="F81" s="67" t="s">
        <v>2</v>
      </c>
      <c r="G81" s="68"/>
      <c r="H81" s="69"/>
      <c r="I81" s="70" t="s">
        <v>3</v>
      </c>
      <c r="J81" s="71"/>
      <c r="K81" s="72"/>
      <c r="L81" s="70" t="s">
        <v>4</v>
      </c>
      <c r="M81" s="71"/>
      <c r="N81" s="72"/>
      <c r="O81" s="73" t="s">
        <v>5</v>
      </c>
      <c r="P81" s="74"/>
      <c r="Q81" s="75"/>
      <c r="R81" s="60" t="s">
        <v>12</v>
      </c>
      <c r="S81" s="11" t="s">
        <v>13</v>
      </c>
      <c r="T81" s="62" t="s">
        <v>6</v>
      </c>
      <c r="U81" s="62"/>
      <c r="V81" s="62"/>
      <c r="W81" s="62"/>
      <c r="X81" s="62"/>
      <c r="Y81" s="62"/>
      <c r="Z81" s="62"/>
    </row>
    <row r="82" spans="2:26" ht="13.5" customHeight="1" thickBot="1">
      <c r="B82" s="15"/>
      <c r="D82" s="64"/>
      <c r="E82" s="66"/>
      <c r="F82" s="30" t="s">
        <v>7</v>
      </c>
      <c r="G82" s="12" t="s">
        <v>8</v>
      </c>
      <c r="H82" s="31" t="s">
        <v>9</v>
      </c>
      <c r="I82" s="30" t="s">
        <v>7</v>
      </c>
      <c r="J82" s="12" t="s">
        <v>8</v>
      </c>
      <c r="K82" s="31" t="s">
        <v>9</v>
      </c>
      <c r="L82" s="30" t="s">
        <v>7</v>
      </c>
      <c r="M82" s="12" t="s">
        <v>8</v>
      </c>
      <c r="N82" s="31" t="s">
        <v>9</v>
      </c>
      <c r="O82" s="32" t="s">
        <v>7</v>
      </c>
      <c r="P82" s="14" t="s">
        <v>8</v>
      </c>
      <c r="Q82" s="33" t="s">
        <v>9</v>
      </c>
      <c r="R82" s="61"/>
      <c r="S82" s="11" t="s">
        <v>14</v>
      </c>
      <c r="T82" s="1" t="s">
        <v>10</v>
      </c>
      <c r="U82" s="1" t="s">
        <v>15</v>
      </c>
      <c r="V82" s="1" t="s">
        <v>16</v>
      </c>
      <c r="W82" s="1" t="s">
        <v>11</v>
      </c>
      <c r="X82" s="1" t="s">
        <v>17</v>
      </c>
      <c r="Y82" s="1" t="s">
        <v>18</v>
      </c>
      <c r="Z82" s="1" t="s">
        <v>19</v>
      </c>
    </row>
    <row r="83" spans="2:26" ht="13.5" customHeight="1" thickBot="1">
      <c r="B83" s="15" t="str">
        <f>IF(COUNTA(E83:N83)=0,"　",IF(COUNTBLANK(E83:Q83)&gt;0,"未入力",IF(AND(COUNTBLANK(F83:N83)=0,COUNTIF(T83:Z83,"&lt;&gt;0")=0),"OK","ERR")))</f>
        <v>OK</v>
      </c>
      <c r="C83" s="15">
        <f>IF(R83=1,"",IF(B83="OK","○",""))</f>
      </c>
      <c r="D83" s="27" t="s">
        <v>47</v>
      </c>
      <c r="E83" s="37">
        <v>4</v>
      </c>
      <c r="F83" s="39">
        <v>3175</v>
      </c>
      <c r="G83" s="40">
        <v>3853</v>
      </c>
      <c r="H83" s="41">
        <v>7028</v>
      </c>
      <c r="I83" s="39">
        <v>2410</v>
      </c>
      <c r="J83" s="40">
        <v>2885</v>
      </c>
      <c r="K83" s="41">
        <v>5295</v>
      </c>
      <c r="L83" s="39">
        <v>765</v>
      </c>
      <c r="M83" s="40">
        <v>968</v>
      </c>
      <c r="N83" s="41">
        <v>1733</v>
      </c>
      <c r="O83" s="34">
        <f aca="true" t="shared" si="9" ref="O83:Q85">IF(F83="","",I83/F83*100)</f>
        <v>75.90551181102362</v>
      </c>
      <c r="P83" s="3">
        <f t="shared" si="9"/>
        <v>74.87671943939787</v>
      </c>
      <c r="Q83" s="35">
        <f t="shared" si="9"/>
        <v>75.34149117814457</v>
      </c>
      <c r="R83" s="47">
        <v>1</v>
      </c>
      <c r="S83" s="23">
        <v>4</v>
      </c>
      <c r="T83" s="1">
        <f>+S83-E83</f>
        <v>0</v>
      </c>
      <c r="U83" s="1">
        <f>F83+G83-H83</f>
        <v>0</v>
      </c>
      <c r="V83" s="1">
        <f>I83+J83-K83</f>
        <v>0</v>
      </c>
      <c r="W83" s="1">
        <f>L83+M83-N83</f>
        <v>0</v>
      </c>
      <c r="X83" s="1">
        <f aca="true" t="shared" si="10" ref="X83:Z85">F83-I83-L83</f>
        <v>0</v>
      </c>
      <c r="Y83" s="1">
        <f t="shared" si="10"/>
        <v>0</v>
      </c>
      <c r="Z83" s="1">
        <f t="shared" si="10"/>
        <v>0</v>
      </c>
    </row>
    <row r="84" spans="2:26" ht="13.5" customHeight="1" thickBot="1">
      <c r="B84" s="15" t="str">
        <f>IF(COUNTA(E84:N84)=0,"　",IF(COUNTBLANK(E84:Q84)&gt;0,"未入力",IF(AND(COUNTBLANK(F84:N84)=0,COUNTIF(T84:Z84,"&lt;&gt;0")=0),"OK","ERR")))</f>
        <v>OK</v>
      </c>
      <c r="C84" s="15">
        <f>IF(R84=1,"",IF(B84="OK","○",""))</f>
      </c>
      <c r="D84" s="27" t="s">
        <v>42</v>
      </c>
      <c r="E84" s="37">
        <v>18</v>
      </c>
      <c r="F84" s="39">
        <v>4263</v>
      </c>
      <c r="G84" s="40">
        <v>4880</v>
      </c>
      <c r="H84" s="41">
        <v>9143</v>
      </c>
      <c r="I84" s="39">
        <v>3235</v>
      </c>
      <c r="J84" s="40">
        <v>3721</v>
      </c>
      <c r="K84" s="41">
        <v>6956</v>
      </c>
      <c r="L84" s="39">
        <v>1028</v>
      </c>
      <c r="M84" s="40">
        <v>1159</v>
      </c>
      <c r="N84" s="41">
        <v>2187</v>
      </c>
      <c r="O84" s="34">
        <f t="shared" si="9"/>
        <v>75.88552662444287</v>
      </c>
      <c r="P84" s="3">
        <f t="shared" si="9"/>
        <v>76.25</v>
      </c>
      <c r="Q84" s="35">
        <f t="shared" si="9"/>
        <v>76.08006124904298</v>
      </c>
      <c r="R84" s="47">
        <v>1</v>
      </c>
      <c r="S84" s="23">
        <v>18</v>
      </c>
      <c r="T84" s="1">
        <f>+S84-E84</f>
        <v>0</v>
      </c>
      <c r="U84" s="1">
        <f>F84+G84-H84</f>
        <v>0</v>
      </c>
      <c r="V84" s="1">
        <f>I84+J84-K84</f>
        <v>0</v>
      </c>
      <c r="W84" s="1">
        <f>L84+M84-N84</f>
        <v>0</v>
      </c>
      <c r="X84" s="1">
        <f t="shared" si="10"/>
        <v>0</v>
      </c>
      <c r="Y84" s="1">
        <f t="shared" si="10"/>
        <v>0</v>
      </c>
      <c r="Z84" s="1">
        <f t="shared" si="10"/>
        <v>0</v>
      </c>
    </row>
    <row r="85" spans="2:26" ht="13.5" customHeight="1" thickBot="1">
      <c r="B85" s="15" t="str">
        <f>IF(COUNTA(E85:N85)=0,"　",IF(COUNTBLANK(E85:Q85)&gt;0,"未入力",IF(AND(COUNTBLANK(F85:N85)=0,COUNTIF(T85:Z85,"&lt;&gt;0")=0),"OK","ERR")))</f>
        <v>OK</v>
      </c>
      <c r="C85" s="15">
        <f>IF(R85=1,"",IF(B85="OK","○",""))</f>
      </c>
      <c r="D85" s="27" t="s">
        <v>43</v>
      </c>
      <c r="E85" s="37">
        <v>19</v>
      </c>
      <c r="F85" s="39">
        <v>8949</v>
      </c>
      <c r="G85" s="40">
        <v>10380</v>
      </c>
      <c r="H85" s="41">
        <v>19329</v>
      </c>
      <c r="I85" s="39">
        <v>6402</v>
      </c>
      <c r="J85" s="40">
        <v>7689</v>
      </c>
      <c r="K85" s="41">
        <v>14091</v>
      </c>
      <c r="L85" s="39">
        <v>2547</v>
      </c>
      <c r="M85" s="40">
        <v>2691</v>
      </c>
      <c r="N85" s="41">
        <v>5238</v>
      </c>
      <c r="O85" s="34">
        <f t="shared" si="9"/>
        <v>71.53871940998995</v>
      </c>
      <c r="P85" s="3">
        <f t="shared" si="9"/>
        <v>74.07514450867052</v>
      </c>
      <c r="Q85" s="35">
        <f t="shared" si="9"/>
        <v>72.90082259816856</v>
      </c>
      <c r="R85" s="47">
        <v>1</v>
      </c>
      <c r="S85" s="23">
        <v>19</v>
      </c>
      <c r="T85" s="1">
        <f>+S85-E85</f>
        <v>0</v>
      </c>
      <c r="U85" s="1">
        <f>F85+G85-H85</f>
        <v>0</v>
      </c>
      <c r="V85" s="1">
        <f>I85+J85-K85</f>
        <v>0</v>
      </c>
      <c r="W85" s="1">
        <f>L85+M85-N85</f>
        <v>0</v>
      </c>
      <c r="X85" s="1">
        <f t="shared" si="10"/>
        <v>0</v>
      </c>
      <c r="Y85" s="1">
        <f t="shared" si="10"/>
        <v>0</v>
      </c>
      <c r="Z85" s="1">
        <f t="shared" si="10"/>
        <v>0</v>
      </c>
    </row>
    <row r="86" spans="2:17" s="16" customFormat="1" ht="13.5" customHeight="1">
      <c r="B86" s="15"/>
      <c r="D86" s="28" t="s">
        <v>20</v>
      </c>
      <c r="E86" s="29"/>
      <c r="F86" s="56">
        <f>IF(COUNTBLANK($F83:$Q85)=0,SUM(F83:F85),"")</f>
        <v>16387</v>
      </c>
      <c r="G86" s="57">
        <f>IF(COUNTBLANK($F83:$Q85)=0,SUM(G83:G85),"")</f>
        <v>19113</v>
      </c>
      <c r="H86" s="58">
        <f>IF(COUNTBLANK($F83:$Q85)=0,SUM(H83:H85),"")</f>
        <v>35500</v>
      </c>
      <c r="I86" s="56">
        <f aca="true" t="shared" si="11" ref="I86:N86">IF(COUNTBLANK($F83:$Q85)=0,SUM(I83:I85),"")</f>
        <v>12047</v>
      </c>
      <c r="J86" s="57">
        <f t="shared" si="11"/>
        <v>14295</v>
      </c>
      <c r="K86" s="58">
        <f t="shared" si="11"/>
        <v>26342</v>
      </c>
      <c r="L86" s="56">
        <f t="shared" si="11"/>
        <v>4340</v>
      </c>
      <c r="M86" s="57">
        <f t="shared" si="11"/>
        <v>4818</v>
      </c>
      <c r="N86" s="58">
        <f t="shared" si="11"/>
        <v>9158</v>
      </c>
      <c r="O86" s="34">
        <f>IF(COUNTBLANK($F83:$Q85)=0,I86/F86*100,"")</f>
        <v>73.51559162750961</v>
      </c>
      <c r="P86" s="2">
        <f>IF(COUNTBLANK($F83:$Q85)=0,J86/G86*100,"")</f>
        <v>74.79202636948673</v>
      </c>
      <c r="Q86" s="36">
        <f>IF(COUNTBLANK($F83:$Q85)=0,K86/H86*100,"")</f>
        <v>74.20281690140845</v>
      </c>
    </row>
    <row r="87" spans="4:17" s="16" customFormat="1" ht="13.5" customHeight="1">
      <c r="D87" s="17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4"/>
      <c r="P87" s="4"/>
      <c r="Q87" s="4"/>
    </row>
    <row r="88" spans="4:17" s="16" customFormat="1" ht="13.5" customHeight="1">
      <c r="D88" s="17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4"/>
      <c r="P88" s="4"/>
      <c r="Q88" s="4"/>
    </row>
    <row r="89" s="16" customFormat="1" ht="13.5" customHeight="1"/>
    <row r="90" spans="4:17" ht="13.5" customHeight="1">
      <c r="D90" s="63"/>
      <c r="E90" s="65" t="s">
        <v>1</v>
      </c>
      <c r="F90" s="67" t="s">
        <v>2</v>
      </c>
      <c r="G90" s="68"/>
      <c r="H90" s="69"/>
      <c r="I90" s="70" t="s">
        <v>3</v>
      </c>
      <c r="J90" s="71"/>
      <c r="K90" s="72"/>
      <c r="L90" s="70" t="s">
        <v>4</v>
      </c>
      <c r="M90" s="71"/>
      <c r="N90" s="72"/>
      <c r="O90" s="73" t="s">
        <v>5</v>
      </c>
      <c r="P90" s="74"/>
      <c r="Q90" s="75"/>
    </row>
    <row r="91" spans="4:17" ht="13.5" customHeight="1">
      <c r="D91" s="64"/>
      <c r="E91" s="66"/>
      <c r="F91" s="30" t="s">
        <v>7</v>
      </c>
      <c r="G91" s="12" t="s">
        <v>8</v>
      </c>
      <c r="H91" s="31" t="s">
        <v>9</v>
      </c>
      <c r="I91" s="30" t="s">
        <v>7</v>
      </c>
      <c r="J91" s="12" t="s">
        <v>8</v>
      </c>
      <c r="K91" s="31" t="s">
        <v>9</v>
      </c>
      <c r="L91" s="30" t="s">
        <v>7</v>
      </c>
      <c r="M91" s="12" t="s">
        <v>8</v>
      </c>
      <c r="N91" s="31" t="s">
        <v>9</v>
      </c>
      <c r="O91" s="32" t="s">
        <v>7</v>
      </c>
      <c r="P91" s="14" t="s">
        <v>8</v>
      </c>
      <c r="Q91" s="33" t="s">
        <v>9</v>
      </c>
    </row>
    <row r="92" spans="4:17" ht="13.5" customHeight="1">
      <c r="D92" s="28" t="s">
        <v>53</v>
      </c>
      <c r="E92" s="29"/>
      <c r="F92" s="56">
        <f>IF($B$2=5,F9+F16+F23+F32+F39+F48+F57+F69+F76+F86,"")</f>
        <v>355790</v>
      </c>
      <c r="G92" s="57">
        <f aca="true" t="shared" si="12" ref="G92:N92">IF($B$2=5,G9+G16+G23+G32+G39+G48+G57+G69+G76+G86,"")</f>
        <v>393560</v>
      </c>
      <c r="H92" s="58">
        <f t="shared" si="12"/>
        <v>749350</v>
      </c>
      <c r="I92" s="56">
        <f t="shared" si="12"/>
        <v>203398</v>
      </c>
      <c r="J92" s="57">
        <f t="shared" si="12"/>
        <v>230824</v>
      </c>
      <c r="K92" s="58">
        <f t="shared" si="12"/>
        <v>434222</v>
      </c>
      <c r="L92" s="56">
        <f t="shared" si="12"/>
        <v>152392</v>
      </c>
      <c r="M92" s="57">
        <f t="shared" si="12"/>
        <v>162736</v>
      </c>
      <c r="N92" s="58">
        <f t="shared" si="12"/>
        <v>315128</v>
      </c>
      <c r="O92" s="34">
        <f>IF(F92="","",I92/F92*100)</f>
        <v>57.167992355040894</v>
      </c>
      <c r="P92" s="2">
        <f>IF(G92="","",J92/G92*100)</f>
        <v>58.650269336314665</v>
      </c>
      <c r="Q92" s="36">
        <f>IF(H92="","",K92/H92*100)</f>
        <v>57.94648695536131</v>
      </c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</sheetData>
  <sheetProtection sheet="1" objects="1" scenarios="1"/>
  <mergeCells count="88">
    <mergeCell ref="K2:M2"/>
    <mergeCell ref="D7:D8"/>
    <mergeCell ref="E7:E8"/>
    <mergeCell ref="F7:H7"/>
    <mergeCell ref="I7:K7"/>
    <mergeCell ref="F4:O4"/>
    <mergeCell ref="R7:R8"/>
    <mergeCell ref="T7:Z7"/>
    <mergeCell ref="L7:N7"/>
    <mergeCell ref="O7:Q7"/>
    <mergeCell ref="D14:D15"/>
    <mergeCell ref="E14:E15"/>
    <mergeCell ref="F14:H14"/>
    <mergeCell ref="I14:K14"/>
    <mergeCell ref="L14:N14"/>
    <mergeCell ref="O14:Q14"/>
    <mergeCell ref="R14:R15"/>
    <mergeCell ref="T14:Z14"/>
    <mergeCell ref="D21:D22"/>
    <mergeCell ref="E21:E22"/>
    <mergeCell ref="F21:H21"/>
    <mergeCell ref="I21:K21"/>
    <mergeCell ref="L21:N21"/>
    <mergeCell ref="O21:Q21"/>
    <mergeCell ref="R21:R22"/>
    <mergeCell ref="T21:Z21"/>
    <mergeCell ref="D28:D29"/>
    <mergeCell ref="E28:E29"/>
    <mergeCell ref="F28:H28"/>
    <mergeCell ref="I28:K28"/>
    <mergeCell ref="L28:N28"/>
    <mergeCell ref="O28:Q28"/>
    <mergeCell ref="R28:R29"/>
    <mergeCell ref="T28:Z28"/>
    <mergeCell ref="D37:D38"/>
    <mergeCell ref="E37:E38"/>
    <mergeCell ref="F37:H37"/>
    <mergeCell ref="I37:K37"/>
    <mergeCell ref="L37:N37"/>
    <mergeCell ref="O37:Q37"/>
    <mergeCell ref="R37:R38"/>
    <mergeCell ref="T37:Z37"/>
    <mergeCell ref="T67:Z67"/>
    <mergeCell ref="D67:D68"/>
    <mergeCell ref="E67:E68"/>
    <mergeCell ref="F67:H67"/>
    <mergeCell ref="I67:K67"/>
    <mergeCell ref="L67:N67"/>
    <mergeCell ref="O67:Q67"/>
    <mergeCell ref="R67:R68"/>
    <mergeCell ref="T74:Z74"/>
    <mergeCell ref="D74:D75"/>
    <mergeCell ref="E74:E75"/>
    <mergeCell ref="F74:H74"/>
    <mergeCell ref="I74:K74"/>
    <mergeCell ref="L74:N74"/>
    <mergeCell ref="O74:Q74"/>
    <mergeCell ref="R74:R75"/>
    <mergeCell ref="F90:H90"/>
    <mergeCell ref="I90:K90"/>
    <mergeCell ref="T81:Z81"/>
    <mergeCell ref="D81:D82"/>
    <mergeCell ref="E81:E82"/>
    <mergeCell ref="F81:H81"/>
    <mergeCell ref="I81:K81"/>
    <mergeCell ref="L81:N81"/>
    <mergeCell ref="O81:Q81"/>
    <mergeCell ref="R81:R82"/>
    <mergeCell ref="L90:N90"/>
    <mergeCell ref="O90:Q90"/>
    <mergeCell ref="D44:D45"/>
    <mergeCell ref="E44:E45"/>
    <mergeCell ref="F44:H44"/>
    <mergeCell ref="I44:K44"/>
    <mergeCell ref="L44:N44"/>
    <mergeCell ref="O44:Q44"/>
    <mergeCell ref="D90:D91"/>
    <mergeCell ref="E90:E91"/>
    <mergeCell ref="R44:R45"/>
    <mergeCell ref="T44:Z44"/>
    <mergeCell ref="D53:D54"/>
    <mergeCell ref="E53:E54"/>
    <mergeCell ref="F53:H53"/>
    <mergeCell ref="I53:K53"/>
    <mergeCell ref="L53:N53"/>
    <mergeCell ref="O53:Q53"/>
    <mergeCell ref="R53:R54"/>
    <mergeCell ref="T53:Z53"/>
  </mergeCells>
  <conditionalFormatting sqref="C69:C72 C76:C79 C83:C89 C30:C35 C9:C12 C23:C26 C16:C19 C39:C42 C55:C65 C46:C51">
    <cfRule type="cellIs" priority="1" dxfId="0" operator="equal" stopIfTrue="1">
      <formula>"OK"</formula>
    </cfRule>
  </conditionalFormatting>
  <conditionalFormatting sqref="B87:B89 B1 B7:B8">
    <cfRule type="cellIs" priority="2" dxfId="0" operator="equal" stopIfTrue="1">
      <formula>"OK"</formula>
    </cfRule>
    <cfRule type="cellIs" priority="3" dxfId="1" operator="equal" stopIfTrue="1">
      <formula>"ERR"</formula>
    </cfRule>
  </conditionalFormatting>
  <conditionalFormatting sqref="T83:Z85 T76:Z76 T69:Z69 T63:Z63 T9:Z9 T30:Z31 T23:Z23 T16:Z16 T39:Z42 T55:Z56 T46:Z47">
    <cfRule type="cellIs" priority="4" dxfId="1" operator="notEqual" stopIfTrue="1">
      <formula>0</formula>
    </cfRule>
  </conditionalFormatting>
  <conditionalFormatting sqref="B9:B86">
    <cfRule type="cellIs" priority="5" dxfId="2" operator="equal" stopIfTrue="1">
      <formula>"未入力"</formula>
    </cfRule>
    <cfRule type="cellIs" priority="6" dxfId="1" operator="equal" stopIfTrue="1">
      <formula>"ERR"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石川県地方課</cp:lastModifiedBy>
  <cp:lastPrinted>2007-04-08T12:36:04Z</cp:lastPrinted>
  <dcterms:created xsi:type="dcterms:W3CDTF">2007-02-14T04:00:36Z</dcterms:created>
  <dcterms:modified xsi:type="dcterms:W3CDTF">2007-07-25T09:42:47Z</dcterms:modified>
  <cp:category/>
  <cp:version/>
  <cp:contentType/>
  <cp:contentStatus/>
</cp:coreProperties>
</file>