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１区開票結果" sheetId="1" r:id="rId1"/>
    <sheet name="２区開票結果" sheetId="2" r:id="rId2"/>
    <sheet name="３区開票結果" sheetId="3" r:id="rId3"/>
  </sheets>
  <definedNames>
    <definedName name="_xlnm.Print_Area" localSheetId="0">'１区開票結果'!$D$2:$U$52</definedName>
    <definedName name="_xlnm.Print_Area" localSheetId="1">'２区開票結果'!$D$2:$U$52</definedName>
    <definedName name="_xlnm.Print_Area" localSheetId="2">'３区開票結果'!$D$1:$U$42</definedName>
  </definedNames>
  <calcPr fullCalcOnLoad="1"/>
</workbook>
</file>

<file path=xl/sharedStrings.xml><?xml version="1.0" encoding="utf-8"?>
<sst xmlns="http://schemas.openxmlformats.org/spreadsheetml/2006/main" count="604" uniqueCount="153">
  <si>
    <t>検算</t>
  </si>
  <si>
    <t>各市町村</t>
  </si>
  <si>
    <t>G+H+I+J+K-L</t>
  </si>
  <si>
    <t>L+M-N</t>
  </si>
  <si>
    <t>V-N-O-P</t>
  </si>
  <si>
    <t>投票者数</t>
  </si>
  <si>
    <t>確</t>
  </si>
  <si>
    <t>得票数＝有効</t>
  </si>
  <si>
    <t>有効＋無効＝総数</t>
  </si>
  <si>
    <t>投票者数チェック</t>
  </si>
  <si>
    <t>中間TOTAL</t>
  </si>
  <si>
    <t>確定TOTAL</t>
  </si>
  <si>
    <t>定</t>
  </si>
  <si>
    <t>(      )</t>
  </si>
  <si>
    <t>（様式１０－１）</t>
  </si>
  <si>
    <t>（様式７－１）</t>
  </si>
  <si>
    <t>(推定)</t>
  </si>
  <si>
    <t>（様式１０－２）</t>
  </si>
  <si>
    <t>（様式７－２）</t>
  </si>
  <si>
    <t>（第１区）</t>
  </si>
  <si>
    <t>分</t>
  </si>
  <si>
    <t>（第１区）</t>
  </si>
  <si>
    <t>0</t>
  </si>
  <si>
    <t>時</t>
  </si>
  <si>
    <t>43</t>
  </si>
  <si>
    <t>検算</t>
  </si>
  <si>
    <t>市町村名</t>
  </si>
  <si>
    <t>番号</t>
  </si>
  <si>
    <t>佐　藤</t>
  </si>
  <si>
    <t>は　せ</t>
  </si>
  <si>
    <t>有　効</t>
  </si>
  <si>
    <t>無　効</t>
  </si>
  <si>
    <t>投　票</t>
  </si>
  <si>
    <t>不受理</t>
  </si>
  <si>
    <t>不　足</t>
  </si>
  <si>
    <t>確</t>
  </si>
  <si>
    <t>投票数</t>
  </si>
  <si>
    <t>総　数</t>
  </si>
  <si>
    <t>(確定値)</t>
  </si>
  <si>
    <t>定</t>
  </si>
  <si>
    <t>(民　主)</t>
  </si>
  <si>
    <t>(共産党)</t>
  </si>
  <si>
    <t>(自民党)</t>
  </si>
  <si>
    <t>金　　沢　　市</t>
  </si>
  <si>
    <t>第　１　区　計</t>
  </si>
  <si>
    <t>投票者数</t>
  </si>
  <si>
    <t>開票数</t>
  </si>
  <si>
    <t>差引残票</t>
  </si>
  <si>
    <t>進捗率(%)</t>
  </si>
  <si>
    <t>（A)</t>
  </si>
  <si>
    <t>（B)</t>
  </si>
  <si>
    <t>(A)-(B)</t>
  </si>
  <si>
    <t>(B)/(A)</t>
  </si>
  <si>
    <t>（第２区）</t>
  </si>
  <si>
    <t>森</t>
  </si>
  <si>
    <t>西　村</t>
  </si>
  <si>
    <t>一　川</t>
  </si>
  <si>
    <t>小松市</t>
  </si>
  <si>
    <t>加賀市</t>
  </si>
  <si>
    <t>松任市</t>
  </si>
  <si>
    <t>(市計)</t>
  </si>
  <si>
    <t>山中町(江沼郡計)</t>
  </si>
  <si>
    <t>根上町</t>
  </si>
  <si>
    <t>寺井町</t>
  </si>
  <si>
    <t>辰口町</t>
  </si>
  <si>
    <t>川北町</t>
  </si>
  <si>
    <t>(能美郡計)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</si>
  <si>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</si>
  <si>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</si>
  <si>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</si>
  <si>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</si>
  <si>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</si>
  <si>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</si>
  <si>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</si>
  <si>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</si>
  <si>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(石川郡計)</t>
  </si>
  <si>
    <t>(郡計)</t>
  </si>
  <si>
    <t>第２区計</t>
  </si>
  <si>
    <t>平成１５年１１月９日執行衆議院議員総選挙開票結果調（小選挙区）</t>
  </si>
  <si>
    <t>平成１５年１１月９日執行衆議院議員総選挙開票中間速報表（小選挙区）　　</t>
  </si>
  <si>
    <t>県選管速報時刻</t>
  </si>
  <si>
    <t>分（</t>
  </si>
  <si>
    <t>分現在）</t>
  </si>
  <si>
    <t>（第２区）</t>
  </si>
  <si>
    <t>23</t>
  </si>
  <si>
    <t>54</t>
  </si>
  <si>
    <t>23</t>
  </si>
  <si>
    <t>20</t>
  </si>
  <si>
    <t>おくだ</t>
  </si>
  <si>
    <t>（第３区）</t>
  </si>
  <si>
    <t>54</t>
  </si>
  <si>
    <t>七尾市</t>
  </si>
  <si>
    <t>輪島市</t>
  </si>
  <si>
    <t>珠洲市</t>
  </si>
  <si>
    <t>羽咋市</t>
  </si>
  <si>
    <t>津幡町</t>
  </si>
  <si>
    <t>高松町</t>
  </si>
  <si>
    <t>七塚町</t>
  </si>
  <si>
    <t>宇ノ気町</t>
  </si>
  <si>
    <t>内灘町</t>
  </si>
  <si>
    <t>(河北郡計)</t>
  </si>
  <si>
    <t>富来町</t>
  </si>
  <si>
    <t>志雄町</t>
  </si>
  <si>
    <t>志賀町</t>
  </si>
  <si>
    <t>押水町</t>
  </si>
  <si>
    <t>(羽咋郡計)</t>
  </si>
  <si>
    <t>田鶴浜町</t>
  </si>
  <si>
    <t>鳥屋町</t>
  </si>
  <si>
    <t>中島町</t>
  </si>
  <si>
    <t>鹿島町</t>
  </si>
  <si>
    <t>能登島町</t>
  </si>
  <si>
    <t>鹿西町</t>
  </si>
  <si>
    <t>(鹿島郡計)</t>
  </si>
  <si>
    <t>穴水町</t>
  </si>
  <si>
    <t>門前町</t>
  </si>
  <si>
    <t>能都町</t>
  </si>
  <si>
    <t>柳田村</t>
  </si>
  <si>
    <t>(鳳至郡計)</t>
  </si>
  <si>
    <t>内浦町(珠洲郡計)</t>
  </si>
  <si>
    <t>（郡計）</t>
  </si>
  <si>
    <t>第３区計</t>
  </si>
  <si>
    <t>（様式１０－２）</t>
  </si>
  <si>
    <t>（様式７－２）</t>
  </si>
  <si>
    <t>平成１５年１１月９日執行衆議院議員総選挙開票結果調（小選挙区）</t>
  </si>
  <si>
    <t>県選管速報時刻</t>
  </si>
  <si>
    <t>0</t>
  </si>
  <si>
    <t>時</t>
  </si>
  <si>
    <t>43</t>
  </si>
  <si>
    <t>分</t>
  </si>
  <si>
    <t/>
  </si>
  <si>
    <t>OK</t>
  </si>
  <si>
    <t>平成１５年１１月９日執行衆議院議員総選挙開票中間速報表（小選挙区）　　</t>
  </si>
  <si>
    <t>23</t>
  </si>
  <si>
    <t>54</t>
  </si>
  <si>
    <t>分（</t>
  </si>
  <si>
    <t>分現在）</t>
  </si>
  <si>
    <t>未入力</t>
  </si>
  <si>
    <t>西村 ひろし</t>
  </si>
  <si>
    <t>一 川 保 夫</t>
  </si>
  <si>
    <t>(西村 祐士)</t>
  </si>
  <si>
    <t>おくだ 建</t>
  </si>
  <si>
    <t>(奥 田  建)</t>
  </si>
  <si>
    <t>佐藤 まさゆき</t>
  </si>
  <si>
    <t>(佐藤 正幸)</t>
  </si>
  <si>
    <t>は せ 　浩</t>
  </si>
  <si>
    <t>(馳　　浩)</t>
  </si>
  <si>
    <t>かわら 力</t>
  </si>
  <si>
    <t>(瓦　  力)</t>
  </si>
  <si>
    <t>坂本 ひろし</t>
  </si>
  <si>
    <t>(坂 本　浩)</t>
  </si>
  <si>
    <t>桑原 ゆたか</t>
  </si>
  <si>
    <t>(桑 原　豊)</t>
  </si>
  <si>
    <t>森　喜 朗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</si>
</sst>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.0"/>
    <numFmt numFmtId="179" formatCode="#,##0_ "/>
    <numFmt numFmtId="180" formatCode="#,##0;\-#,##0;0"/>
    <numFmt numFmtId="181" formatCode="#,##0.0;\-#,##0.0;0.0"/>
    <numFmt numFmtId="182" formatCode="#,##0.00;\-#,##0.00;0.00"/>
    <numFmt numFmtId="183" formatCode="#,##0.0;[Red]\-#,##0.0"/>
    <numFmt numFmtId="184" formatCode="0_ "/>
    <numFmt numFmtId="185" formatCode="#,##0.000"/>
    <numFmt numFmtId="186" formatCode="#,##0_);[Red]\(#,##0\)"/>
    <numFmt numFmtId="187" formatCode="0.0"/>
    <numFmt numFmtId="188" formatCode="#,##0.00_ ;[Red]\-#,##0.00\ "/>
    <numFmt numFmtId="189" formatCode="0.00_ "/>
    <numFmt numFmtId="190" formatCode="0.000_ "/>
    <numFmt numFmtId="191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sz val="10"/>
      <color indexed="9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8" fontId="2" fillId="0" borderId="0" xfId="16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2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1" xfId="16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 textRotation="255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" fontId="2" fillId="2" borderId="11" xfId="0" applyNumberFormat="1" applyFont="1" applyFill="1" applyBorder="1" applyAlignment="1" applyProtection="1">
      <alignment/>
      <protection locked="0"/>
    </xf>
    <xf numFmtId="180" fontId="2" fillId="2" borderId="12" xfId="0" applyNumberFormat="1" applyFont="1" applyFill="1" applyBorder="1" applyAlignment="1" applyProtection="1">
      <alignment/>
      <protection locked="0"/>
    </xf>
    <xf numFmtId="180" fontId="2" fillId="2" borderId="13" xfId="0" applyNumberFormat="1" applyFont="1" applyFill="1" applyBorder="1" applyAlignment="1" applyProtection="1">
      <alignment/>
      <protection locked="0"/>
    </xf>
    <xf numFmtId="180" fontId="2" fillId="2" borderId="14" xfId="0" applyNumberFormat="1" applyFont="1" applyFill="1" applyBorder="1" applyAlignment="1" applyProtection="1">
      <alignment/>
      <protection locked="0"/>
    </xf>
    <xf numFmtId="38" fontId="2" fillId="3" borderId="1" xfId="16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0" fontId="2" fillId="0" borderId="19" xfId="0" applyFont="1" applyBorder="1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180" fontId="2" fillId="2" borderId="20" xfId="0" applyNumberFormat="1" applyFont="1" applyFill="1" applyBorder="1" applyAlignment="1" applyProtection="1">
      <alignment/>
      <protection/>
    </xf>
    <xf numFmtId="180" fontId="2" fillId="0" borderId="2" xfId="0" applyNumberFormat="1" applyFont="1" applyBorder="1" applyAlignment="1">
      <alignment horizontal="center"/>
    </xf>
    <xf numFmtId="180" fontId="2" fillId="0" borderId="20" xfId="0" applyNumberFormat="1" applyFont="1" applyFill="1" applyBorder="1" applyAlignment="1">
      <alignment/>
    </xf>
    <xf numFmtId="180" fontId="2" fillId="0" borderId="21" xfId="0" applyNumberFormat="1" applyFont="1" applyBorder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180" fontId="2" fillId="0" borderId="22" xfId="0" applyNumberFormat="1" applyFont="1" applyBorder="1" applyAlignment="1">
      <alignment/>
    </xf>
    <xf numFmtId="180" fontId="2" fillId="0" borderId="23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Fill="1" applyAlignment="1" applyProtection="1">
      <alignment horizontal="right"/>
      <protection/>
    </xf>
    <xf numFmtId="180" fontId="4" fillId="0" borderId="0" xfId="0" applyNumberFormat="1" applyFont="1" applyBorder="1" applyAlignment="1">
      <alignment/>
    </xf>
    <xf numFmtId="180" fontId="2" fillId="0" borderId="3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/>
    </xf>
    <xf numFmtId="180" fontId="2" fillId="0" borderId="24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/>
    </xf>
    <xf numFmtId="3" fontId="2" fillId="2" borderId="25" xfId="0" applyNumberFormat="1" applyFont="1" applyFill="1" applyBorder="1" applyAlignment="1" applyProtection="1">
      <alignment horizontal="distributed"/>
      <protection locked="0"/>
    </xf>
    <xf numFmtId="38" fontId="2" fillId="3" borderId="1" xfId="16" applyFont="1" applyFill="1" applyBorder="1" applyAlignment="1" applyProtection="1">
      <alignment/>
      <protection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3" fontId="2" fillId="2" borderId="28" xfId="0" applyNumberFormat="1" applyFont="1" applyFill="1" applyBorder="1" applyAlignment="1" applyProtection="1">
      <alignment horizontal="distributed"/>
      <protection/>
    </xf>
    <xf numFmtId="180" fontId="2" fillId="2" borderId="29" xfId="0" applyNumberFormat="1" applyFont="1" applyFill="1" applyBorder="1" applyAlignment="1" applyProtection="1">
      <alignment/>
      <protection/>
    </xf>
    <xf numFmtId="180" fontId="2" fillId="2" borderId="30" xfId="0" applyNumberFormat="1" applyFont="1" applyFill="1" applyBorder="1" applyAlignment="1" applyProtection="1">
      <alignment/>
      <protection/>
    </xf>
    <xf numFmtId="3" fontId="2" fillId="2" borderId="31" xfId="0" applyNumberFormat="1" applyFont="1" applyFill="1" applyBorder="1" applyAlignment="1" applyProtection="1">
      <alignment horizontal="distributed"/>
      <protection/>
    </xf>
    <xf numFmtId="180" fontId="2" fillId="2" borderId="32" xfId="0" applyNumberFormat="1" applyFont="1" applyFill="1" applyBorder="1" applyAlignment="1" applyProtection="1">
      <alignment/>
      <protection/>
    </xf>
    <xf numFmtId="180" fontId="2" fillId="2" borderId="33" xfId="0" applyNumberFormat="1" applyFont="1" applyFill="1" applyBorder="1" applyAlignment="1" applyProtection="1">
      <alignment/>
      <protection/>
    </xf>
    <xf numFmtId="3" fontId="2" fillId="0" borderId="34" xfId="0" applyNumberFormat="1" applyFont="1" applyBorder="1" applyAlignment="1">
      <alignment horizontal="distributed"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8" fontId="2" fillId="0" borderId="37" xfId="16" applyFont="1" applyBorder="1" applyAlignment="1">
      <alignment/>
    </xf>
    <xf numFmtId="3" fontId="2" fillId="2" borderId="34" xfId="0" applyNumberFormat="1" applyFont="1" applyFill="1" applyBorder="1" applyAlignment="1" applyProtection="1">
      <alignment horizontal="center" vertical="center" shrinkToFit="1"/>
      <protection/>
    </xf>
    <xf numFmtId="180" fontId="2" fillId="2" borderId="35" xfId="0" applyNumberFormat="1" applyFont="1" applyFill="1" applyBorder="1" applyAlignment="1" applyProtection="1">
      <alignment/>
      <protection/>
    </xf>
    <xf numFmtId="180" fontId="2" fillId="2" borderId="36" xfId="0" applyNumberFormat="1" applyFont="1" applyFill="1" applyBorder="1" applyAlignment="1" applyProtection="1">
      <alignment/>
      <protection/>
    </xf>
    <xf numFmtId="38" fontId="2" fillId="3" borderId="38" xfId="16" applyFont="1" applyFill="1" applyBorder="1" applyAlignment="1" applyProtection="1">
      <alignment/>
      <protection/>
    </xf>
    <xf numFmtId="3" fontId="2" fillId="2" borderId="39" xfId="0" applyNumberFormat="1" applyFont="1" applyFill="1" applyBorder="1" applyAlignment="1" applyProtection="1">
      <alignment horizontal="distributed"/>
      <protection/>
    </xf>
    <xf numFmtId="180" fontId="2" fillId="2" borderId="40" xfId="0" applyNumberFormat="1" applyFont="1" applyFill="1" applyBorder="1" applyAlignment="1" applyProtection="1">
      <alignment/>
      <protection/>
    </xf>
    <xf numFmtId="180" fontId="2" fillId="2" borderId="41" xfId="0" applyNumberFormat="1" applyFont="1" applyFill="1" applyBorder="1" applyAlignment="1" applyProtection="1">
      <alignment/>
      <protection/>
    </xf>
    <xf numFmtId="3" fontId="2" fillId="0" borderId="42" xfId="0" applyNumberFormat="1" applyFont="1" applyBorder="1" applyAlignment="1">
      <alignment horizontal="distributed"/>
    </xf>
    <xf numFmtId="3" fontId="2" fillId="0" borderId="4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8" fontId="2" fillId="0" borderId="34" xfId="16" applyFont="1" applyBorder="1" applyAlignment="1">
      <alignment/>
    </xf>
    <xf numFmtId="38" fontId="2" fillId="0" borderId="37" xfId="16" applyFont="1" applyFill="1" applyBorder="1" applyAlignment="1">
      <alignment/>
    </xf>
    <xf numFmtId="3" fontId="2" fillId="0" borderId="9" xfId="0" applyNumberFormat="1" applyFont="1" applyBorder="1" applyAlignment="1">
      <alignment horizontal="distributed"/>
    </xf>
    <xf numFmtId="3" fontId="2" fillId="0" borderId="23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80" fontId="2" fillId="2" borderId="20" xfId="0" applyNumberFormat="1" applyFont="1" applyFill="1" applyBorder="1" applyAlignment="1" applyProtection="1">
      <alignment/>
      <protection locked="0"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0" fontId="3" fillId="0" borderId="0" xfId="0" applyFont="1" applyAlignment="1">
      <alignment/>
    </xf>
    <xf numFmtId="38" fontId="2" fillId="0" borderId="0" xfId="16" applyFont="1" applyAlignment="1">
      <alignment horizontal="right"/>
    </xf>
    <xf numFmtId="49" fontId="2" fillId="2" borderId="0" xfId="16" applyNumberFormat="1" applyFont="1" applyFill="1" applyAlignment="1" applyProtection="1">
      <alignment horizontal="right"/>
      <protection locked="0"/>
    </xf>
    <xf numFmtId="38" fontId="2" fillId="0" borderId="0" xfId="16" applyNumberFormat="1" applyFont="1" applyAlignment="1">
      <alignment horizontal="right"/>
    </xf>
    <xf numFmtId="0" fontId="2" fillId="0" borderId="0" xfId="0" applyFont="1" applyBorder="1" applyAlignment="1">
      <alignment/>
    </xf>
    <xf numFmtId="38" fontId="2" fillId="0" borderId="1" xfId="16" applyFont="1" applyBorder="1" applyAlignment="1">
      <alignment/>
    </xf>
    <xf numFmtId="0" fontId="2" fillId="0" borderId="1" xfId="0" applyFont="1" applyBorder="1" applyAlignment="1">
      <alignment/>
    </xf>
    <xf numFmtId="38" fontId="2" fillId="0" borderId="3" xfId="16" applyFont="1" applyBorder="1" applyAlignment="1">
      <alignment horizontal="center"/>
    </xf>
    <xf numFmtId="38" fontId="2" fillId="0" borderId="3" xfId="16" applyFont="1" applyBorder="1" applyAlignment="1">
      <alignment/>
    </xf>
    <xf numFmtId="38" fontId="2" fillId="0" borderId="5" xfId="16" applyFont="1" applyBorder="1" applyAlignment="1">
      <alignment horizontal="center"/>
    </xf>
    <xf numFmtId="38" fontId="2" fillId="0" borderId="5" xfId="16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40" xfId="0" applyFont="1" applyFill="1" applyBorder="1" applyAlignment="1" applyProtection="1">
      <alignment horizontal="distributed"/>
      <protection/>
    </xf>
    <xf numFmtId="180" fontId="2" fillId="2" borderId="41" xfId="16" applyNumberFormat="1" applyFont="1" applyFill="1" applyBorder="1" applyAlignment="1" applyProtection="1">
      <alignment/>
      <protection/>
    </xf>
    <xf numFmtId="180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2" fillId="3" borderId="1" xfId="16" applyFont="1" applyFill="1" applyBorder="1" applyAlignment="1" applyProtection="1">
      <alignment/>
      <protection locked="0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6" fillId="2" borderId="29" xfId="0" applyFont="1" applyFill="1" applyBorder="1" applyAlignment="1" applyProtection="1">
      <alignment horizontal="distributed"/>
      <protection/>
    </xf>
    <xf numFmtId="180" fontId="2" fillId="2" borderId="30" xfId="16" applyNumberFormat="1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distributed"/>
      <protection/>
    </xf>
    <xf numFmtId="180" fontId="2" fillId="2" borderId="33" xfId="16" applyNumberFormat="1" applyFont="1" applyFill="1" applyBorder="1" applyAlignment="1" applyProtection="1">
      <alignment/>
      <protection/>
    </xf>
    <xf numFmtId="0" fontId="6" fillId="0" borderId="35" xfId="0" applyFont="1" applyBorder="1" applyAlignment="1">
      <alignment horizontal="distributed"/>
    </xf>
    <xf numFmtId="3" fontId="2" fillId="0" borderId="36" xfId="16" applyNumberFormat="1" applyFont="1" applyBorder="1" applyAlignment="1">
      <alignment/>
    </xf>
    <xf numFmtId="38" fontId="2" fillId="0" borderId="37" xfId="16" applyFont="1" applyBorder="1" applyAlignment="1">
      <alignment/>
    </xf>
    <xf numFmtId="0" fontId="6" fillId="2" borderId="40" xfId="0" applyFont="1" applyFill="1" applyBorder="1" applyAlignment="1" applyProtection="1">
      <alignment horizontal="distributed"/>
      <protection locked="0"/>
    </xf>
    <xf numFmtId="180" fontId="2" fillId="2" borderId="41" xfId="16" applyNumberFormat="1" applyFont="1" applyFill="1" applyBorder="1" applyAlignment="1" applyProtection="1">
      <alignment/>
      <protection locked="0"/>
    </xf>
    <xf numFmtId="38" fontId="2" fillId="3" borderId="1" xfId="16" applyFont="1" applyFill="1" applyBorder="1" applyAlignment="1" applyProtection="1">
      <alignment/>
      <protection/>
    </xf>
    <xf numFmtId="0" fontId="6" fillId="0" borderId="43" xfId="0" applyFont="1" applyBorder="1" applyAlignment="1">
      <alignment horizontal="distributed"/>
    </xf>
    <xf numFmtId="3" fontId="2" fillId="0" borderId="18" xfId="16" applyNumberFormat="1" applyFont="1" applyBorder="1" applyAlignment="1">
      <alignment/>
    </xf>
    <xf numFmtId="38" fontId="2" fillId="0" borderId="34" xfId="16" applyFont="1" applyBorder="1" applyAlignment="1">
      <alignment/>
    </xf>
    <xf numFmtId="0" fontId="6" fillId="2" borderId="40" xfId="0" applyFont="1" applyFill="1" applyBorder="1" applyAlignment="1" applyProtection="1">
      <alignment horizontal="distributed"/>
      <protection/>
    </xf>
    <xf numFmtId="0" fontId="2" fillId="2" borderId="29" xfId="0" applyFont="1" applyFill="1" applyBorder="1" applyAlignment="1" applyProtection="1">
      <alignment horizontal="distributed"/>
      <protection/>
    </xf>
    <xf numFmtId="0" fontId="2" fillId="0" borderId="43" xfId="0" applyFont="1" applyBorder="1" applyAlignment="1">
      <alignment horizontal="distributed"/>
    </xf>
    <xf numFmtId="38" fontId="2" fillId="0" borderId="34" xfId="16" applyFont="1" applyBorder="1" applyAlignment="1" applyProtection="1">
      <alignment/>
      <protection/>
    </xf>
    <xf numFmtId="0" fontId="2" fillId="2" borderId="35" xfId="0" applyFont="1" applyFill="1" applyBorder="1" applyAlignment="1" applyProtection="1">
      <alignment horizontal="center" shrinkToFit="1"/>
      <protection/>
    </xf>
    <xf numFmtId="180" fontId="2" fillId="2" borderId="36" xfId="16" applyNumberFormat="1" applyFont="1" applyFill="1" applyBorder="1" applyAlignment="1" applyProtection="1">
      <alignment/>
      <protection/>
    </xf>
    <xf numFmtId="38" fontId="2" fillId="3" borderId="34" xfId="16" applyFont="1" applyFill="1" applyBorder="1" applyAlignment="1" applyProtection="1">
      <alignment/>
      <protection/>
    </xf>
    <xf numFmtId="0" fontId="6" fillId="0" borderId="23" xfId="0" applyFont="1" applyBorder="1" applyAlignment="1">
      <alignment horizontal="distributed"/>
    </xf>
    <xf numFmtId="3" fontId="2" fillId="0" borderId="7" xfId="16" applyNumberFormat="1" applyFont="1" applyBorder="1" applyAlignment="1">
      <alignment/>
    </xf>
    <xf numFmtId="0" fontId="2" fillId="0" borderId="23" xfId="0" applyFont="1" applyBorder="1" applyAlignment="1">
      <alignment horizontal="distributed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2" fillId="2" borderId="20" xfId="16" applyFont="1" applyFill="1" applyBorder="1" applyAlignment="1" applyProtection="1">
      <alignment/>
      <protection locked="0"/>
    </xf>
    <xf numFmtId="38" fontId="2" fillId="0" borderId="2" xfId="16" applyFont="1" applyBorder="1" applyAlignment="1">
      <alignment horizontal="center"/>
    </xf>
    <xf numFmtId="38" fontId="2" fillId="0" borderId="44" xfId="16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6" xfId="16" applyFont="1" applyBorder="1" applyAlignment="1">
      <alignment horizontal="center"/>
    </xf>
    <xf numFmtId="38" fontId="2" fillId="0" borderId="45" xfId="16" applyFont="1" applyBorder="1" applyAlignment="1">
      <alignment horizontal="center"/>
    </xf>
    <xf numFmtId="180" fontId="7" fillId="0" borderId="21" xfId="0" applyNumberFormat="1" applyFont="1" applyBorder="1" applyAlignment="1">
      <alignment horizontal="center"/>
    </xf>
    <xf numFmtId="180" fontId="7" fillId="0" borderId="3" xfId="0" applyNumberFormat="1" applyFont="1" applyBorder="1" applyAlignment="1">
      <alignment horizontal="center"/>
    </xf>
    <xf numFmtId="180" fontId="7" fillId="0" borderId="24" xfId="0" applyNumberFormat="1" applyFont="1" applyBorder="1" applyAlignment="1">
      <alignment horizontal="center"/>
    </xf>
    <xf numFmtId="180" fontId="7" fillId="0" borderId="5" xfId="0" applyNumberFormat="1" applyFont="1" applyBorder="1" applyAlignment="1">
      <alignment horizontal="center"/>
    </xf>
    <xf numFmtId="180" fontId="7" fillId="0" borderId="23" xfId="0" applyNumberFormat="1" applyFont="1" applyBorder="1" applyAlignment="1">
      <alignment horizontal="center"/>
    </xf>
    <xf numFmtId="180" fontId="7" fillId="0" borderId="7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3" fontId="2" fillId="0" borderId="35" xfId="0" applyNumberFormat="1" applyFont="1" applyBorder="1" applyAlignment="1">
      <alignment horizontal="right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182" fontId="2" fillId="0" borderId="44" xfId="0" applyNumberFormat="1" applyFont="1" applyBorder="1" applyAlignment="1">
      <alignment horizontal="right"/>
    </xf>
    <xf numFmtId="182" fontId="2" fillId="0" borderId="52" xfId="0" applyNumberFormat="1" applyFont="1" applyBorder="1" applyAlignment="1">
      <alignment horizontal="right"/>
    </xf>
    <xf numFmtId="180" fontId="2" fillId="0" borderId="45" xfId="0" applyNumberFormat="1" applyFont="1" applyBorder="1" applyAlignment="1">
      <alignment horizontal="right"/>
    </xf>
    <xf numFmtId="180" fontId="2" fillId="0" borderId="53" xfId="0" applyNumberFormat="1" applyFont="1" applyBorder="1" applyAlignment="1">
      <alignment horizontal="right"/>
    </xf>
    <xf numFmtId="180" fontId="2" fillId="2" borderId="54" xfId="0" applyNumberFormat="1" applyFont="1" applyFill="1" applyBorder="1" applyAlignment="1" applyProtection="1">
      <alignment horizontal="right"/>
      <protection/>
    </xf>
    <xf numFmtId="180" fontId="2" fillId="2" borderId="29" xfId="0" applyNumberFormat="1" applyFont="1" applyFill="1" applyBorder="1" applyAlignment="1" applyProtection="1">
      <alignment horizontal="right"/>
      <protection/>
    </xf>
    <xf numFmtId="3" fontId="2" fillId="0" borderId="55" xfId="0" applyNumberFormat="1" applyFont="1" applyBorder="1" applyAlignment="1">
      <alignment horizontal="right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180" fontId="2" fillId="0" borderId="58" xfId="16" applyNumberFormat="1" applyFont="1" applyBorder="1" applyAlignment="1">
      <alignment/>
    </xf>
    <xf numFmtId="180" fontId="2" fillId="0" borderId="43" xfId="16" applyNumberFormat="1" applyFont="1" applyBorder="1" applyAlignment="1">
      <alignment/>
    </xf>
    <xf numFmtId="3" fontId="2" fillId="0" borderId="44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0" fontId="2" fillId="0" borderId="15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3" fontId="2" fillId="0" borderId="21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180" fontId="2" fillId="2" borderId="61" xfId="0" applyNumberFormat="1" applyFont="1" applyFill="1" applyBorder="1" applyAlignment="1" applyProtection="1">
      <alignment/>
      <protection locked="0"/>
    </xf>
    <xf numFmtId="180" fontId="2" fillId="2" borderId="14" xfId="0" applyNumberFormat="1" applyFont="1" applyFill="1" applyBorder="1" applyAlignment="1" applyProtection="1">
      <alignment/>
      <protection locked="0"/>
    </xf>
    <xf numFmtId="3" fontId="2" fillId="0" borderId="53" xfId="0" applyNumberFormat="1" applyFont="1" applyBorder="1" applyAlignment="1">
      <alignment horizontal="center"/>
    </xf>
    <xf numFmtId="180" fontId="2" fillId="2" borderId="57" xfId="0" applyNumberFormat="1" applyFont="1" applyFill="1" applyBorder="1" applyAlignment="1" applyProtection="1">
      <alignment/>
      <protection locked="0"/>
    </xf>
    <xf numFmtId="180" fontId="2" fillId="0" borderId="44" xfId="0" applyNumberFormat="1" applyFont="1" applyBorder="1" applyAlignment="1">
      <alignment horizontal="center"/>
    </xf>
    <xf numFmtId="180" fontId="2" fillId="0" borderId="52" xfId="0" applyNumberFormat="1" applyFont="1" applyBorder="1" applyAlignment="1">
      <alignment horizontal="center"/>
    </xf>
    <xf numFmtId="180" fontId="2" fillId="0" borderId="59" xfId="0" applyNumberFormat="1" applyFont="1" applyBorder="1" applyAlignment="1">
      <alignment horizontal="center"/>
    </xf>
    <xf numFmtId="180" fontId="2" fillId="0" borderId="60" xfId="0" applyNumberFormat="1" applyFont="1" applyBorder="1" applyAlignment="1">
      <alignment horizontal="center"/>
    </xf>
    <xf numFmtId="38" fontId="2" fillId="0" borderId="58" xfId="16" applyFont="1" applyBorder="1" applyAlignment="1">
      <alignment/>
    </xf>
    <xf numFmtId="38" fontId="2" fillId="0" borderId="46" xfId="16" applyFont="1" applyBorder="1" applyAlignment="1">
      <alignment/>
    </xf>
    <xf numFmtId="180" fontId="2" fillId="0" borderId="45" xfId="0" applyNumberFormat="1" applyFont="1" applyBorder="1" applyAlignment="1">
      <alignment horizontal="center"/>
    </xf>
    <xf numFmtId="180" fontId="2" fillId="0" borderId="53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38" fontId="2" fillId="0" borderId="43" xfId="16" applyFont="1" applyBorder="1" applyAlignment="1">
      <alignment/>
    </xf>
    <xf numFmtId="180" fontId="2" fillId="2" borderId="61" xfId="0" applyNumberFormat="1" applyFont="1" applyFill="1" applyBorder="1" applyAlignment="1" applyProtection="1">
      <alignment horizontal="right"/>
      <protection locked="0"/>
    </xf>
    <xf numFmtId="180" fontId="2" fillId="2" borderId="14" xfId="0" applyNumberFormat="1" applyFont="1" applyFill="1" applyBorder="1" applyAlignment="1" applyProtection="1">
      <alignment horizontal="right"/>
      <protection locked="0"/>
    </xf>
    <xf numFmtId="180" fontId="2" fillId="2" borderId="57" xfId="0" applyNumberFormat="1" applyFont="1" applyFill="1" applyBorder="1" applyAlignment="1" applyProtection="1">
      <alignment horizontal="right"/>
      <protection locked="0"/>
    </xf>
    <xf numFmtId="180" fontId="2" fillId="2" borderId="47" xfId="0" applyNumberFormat="1" applyFont="1" applyFill="1" applyBorder="1" applyAlignment="1" applyProtection="1">
      <alignment horizontal="right"/>
      <protection/>
    </xf>
    <xf numFmtId="180" fontId="2" fillId="2" borderId="58" xfId="0" applyNumberFormat="1" applyFont="1" applyFill="1" applyBorder="1" applyAlignment="1" applyProtection="1">
      <alignment horizontal="right"/>
      <protection/>
    </xf>
    <xf numFmtId="180" fontId="2" fillId="2" borderId="43" xfId="0" applyNumberFormat="1" applyFont="1" applyFill="1" applyBorder="1" applyAlignment="1" applyProtection="1">
      <alignment horizontal="right"/>
      <protection/>
    </xf>
    <xf numFmtId="180" fontId="2" fillId="2" borderId="46" xfId="0" applyNumberFormat="1" applyFont="1" applyFill="1" applyBorder="1" applyAlignment="1" applyProtection="1">
      <alignment horizontal="right"/>
      <protection/>
    </xf>
    <xf numFmtId="180" fontId="2" fillId="2" borderId="55" xfId="0" applyNumberFormat="1" applyFont="1" applyFill="1" applyBorder="1" applyAlignment="1" applyProtection="1">
      <alignment horizontal="right"/>
      <protection/>
    </xf>
    <xf numFmtId="180" fontId="2" fillId="2" borderId="35" xfId="0" applyNumberFormat="1" applyFont="1" applyFill="1" applyBorder="1" applyAlignment="1" applyProtection="1">
      <alignment horizontal="right"/>
      <protection/>
    </xf>
    <xf numFmtId="180" fontId="2" fillId="0" borderId="55" xfId="0" applyNumberFormat="1" applyFont="1" applyBorder="1" applyAlignment="1">
      <alignment horizontal="right"/>
    </xf>
    <xf numFmtId="180" fontId="2" fillId="0" borderId="35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180" fontId="2" fillId="2" borderId="61" xfId="0" applyNumberFormat="1" applyFont="1" applyFill="1" applyBorder="1" applyAlignment="1" applyProtection="1">
      <alignment horizontal="right"/>
      <protection/>
    </xf>
    <xf numFmtId="180" fontId="2" fillId="2" borderId="14" xfId="0" applyNumberFormat="1" applyFont="1" applyFill="1" applyBorder="1" applyAlignment="1" applyProtection="1">
      <alignment horizontal="right"/>
      <protection/>
    </xf>
    <xf numFmtId="180" fontId="2" fillId="2" borderId="51" xfId="0" applyNumberFormat="1" applyFont="1" applyFill="1" applyBorder="1" applyAlignment="1" applyProtection="1">
      <alignment horizontal="right"/>
      <protection/>
    </xf>
    <xf numFmtId="180" fontId="2" fillId="2" borderId="57" xfId="0" applyNumberFormat="1" applyFont="1" applyFill="1" applyBorder="1" applyAlignment="1" applyProtection="1">
      <alignment horizontal="right"/>
      <protection/>
    </xf>
    <xf numFmtId="3" fontId="2" fillId="0" borderId="58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44" xfId="0" applyNumberFormat="1" applyFont="1" applyBorder="1" applyAlignment="1">
      <alignment horizontal="right"/>
    </xf>
    <xf numFmtId="180" fontId="2" fillId="0" borderId="52" xfId="0" applyNumberFormat="1" applyFont="1" applyBorder="1" applyAlignment="1">
      <alignment horizontal="right"/>
    </xf>
    <xf numFmtId="0" fontId="2" fillId="0" borderId="50" xfId="0" applyFont="1" applyBorder="1" applyAlignment="1">
      <alignment horizontal="distributed" vertical="center" shrinkToFit="1"/>
    </xf>
    <xf numFmtId="0" fontId="2" fillId="0" borderId="51" xfId="0" applyFont="1" applyBorder="1" applyAlignment="1">
      <alignment horizontal="distributed" vertical="center" shrinkToFit="1"/>
    </xf>
    <xf numFmtId="3" fontId="2" fillId="0" borderId="26" xfId="0" applyNumberFormat="1" applyFont="1" applyBorder="1" applyAlignment="1">
      <alignment horizontal="center" vertical="center" textRotation="255"/>
    </xf>
    <xf numFmtId="3" fontId="2" fillId="0" borderId="1" xfId="0" applyNumberFormat="1" applyFont="1" applyBorder="1" applyAlignment="1">
      <alignment horizontal="center" vertical="center" textRotation="255"/>
    </xf>
    <xf numFmtId="3" fontId="2" fillId="0" borderId="9" xfId="0" applyNumberFormat="1" applyFont="1" applyBorder="1" applyAlignment="1">
      <alignment horizontal="center" vertical="center" textRotation="255"/>
    </xf>
    <xf numFmtId="38" fontId="2" fillId="0" borderId="45" xfId="16" applyFont="1" applyBorder="1" applyAlignment="1">
      <alignment horizontal="center"/>
    </xf>
    <xf numFmtId="38" fontId="2" fillId="0" borderId="53" xfId="16" applyFont="1" applyBorder="1" applyAlignment="1">
      <alignment horizontal="center"/>
    </xf>
    <xf numFmtId="180" fontId="2" fillId="2" borderId="36" xfId="16" applyNumberFormat="1" applyFont="1" applyFill="1" applyBorder="1" applyAlignment="1" applyProtection="1">
      <alignment/>
      <protection/>
    </xf>
    <xf numFmtId="3" fontId="2" fillId="0" borderId="7" xfId="16" applyNumberFormat="1" applyFont="1" applyBorder="1" applyAlignment="1">
      <alignment/>
    </xf>
    <xf numFmtId="180" fontId="2" fillId="0" borderId="7" xfId="16" applyNumberFormat="1" applyFont="1" applyBorder="1" applyAlignment="1">
      <alignment/>
    </xf>
    <xf numFmtId="180" fontId="0" fillId="0" borderId="7" xfId="16" applyNumberFormat="1" applyBorder="1" applyAlignment="1">
      <alignment/>
    </xf>
    <xf numFmtId="180" fontId="2" fillId="0" borderId="45" xfId="16" applyNumberFormat="1" applyFont="1" applyBorder="1" applyAlignment="1">
      <alignment/>
    </xf>
    <xf numFmtId="180" fontId="2" fillId="0" borderId="23" xfId="16" applyNumberFormat="1" applyFont="1" applyBorder="1" applyAlignment="1">
      <alignment/>
    </xf>
    <xf numFmtId="38" fontId="2" fillId="0" borderId="10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180" fontId="2" fillId="2" borderId="30" xfId="16" applyNumberFormat="1" applyFont="1" applyFill="1" applyBorder="1" applyAlignment="1" applyProtection="1">
      <alignment/>
      <protection/>
    </xf>
    <xf numFmtId="4" fontId="2" fillId="0" borderId="44" xfId="0" applyNumberFormat="1" applyFont="1" applyBorder="1" applyAlignment="1">
      <alignment/>
    </xf>
    <xf numFmtId="4" fontId="2" fillId="0" borderId="52" xfId="0" applyNumberFormat="1" applyFont="1" applyBorder="1" applyAlignment="1">
      <alignment/>
    </xf>
    <xf numFmtId="38" fontId="2" fillId="0" borderId="15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180" fontId="2" fillId="0" borderId="18" xfId="16" applyNumberFormat="1" applyFont="1" applyBorder="1" applyAlignment="1">
      <alignment/>
    </xf>
    <xf numFmtId="180" fontId="0" fillId="0" borderId="62" xfId="16" applyNumberFormat="1" applyBorder="1" applyAlignment="1">
      <alignment/>
    </xf>
    <xf numFmtId="3" fontId="2" fillId="0" borderId="18" xfId="16" applyNumberFormat="1" applyFont="1" applyBorder="1" applyAlignment="1">
      <alignment/>
    </xf>
    <xf numFmtId="180" fontId="2" fillId="2" borderId="41" xfId="16" applyNumberFormat="1" applyFont="1" applyFill="1" applyBorder="1" applyAlignment="1" applyProtection="1">
      <alignment/>
      <protection/>
    </xf>
    <xf numFmtId="180" fontId="0" fillId="2" borderId="41" xfId="16" applyNumberFormat="1" applyFill="1" applyBorder="1" applyAlignment="1" applyProtection="1">
      <alignment/>
      <protection/>
    </xf>
    <xf numFmtId="180" fontId="0" fillId="2" borderId="30" xfId="16" applyNumberFormat="1" applyFill="1" applyBorder="1" applyAlignment="1" applyProtection="1">
      <alignment/>
      <protection/>
    </xf>
    <xf numFmtId="180" fontId="2" fillId="2" borderId="63" xfId="16" applyNumberFormat="1" applyFont="1" applyFill="1" applyBorder="1" applyAlignment="1" applyProtection="1">
      <alignment/>
      <protection/>
    </xf>
    <xf numFmtId="180" fontId="0" fillId="2" borderId="63" xfId="16" applyNumberFormat="1" applyFill="1" applyBorder="1" applyAlignment="1" applyProtection="1">
      <alignment/>
      <protection/>
    </xf>
    <xf numFmtId="0" fontId="2" fillId="0" borderId="17" xfId="0" applyFont="1" applyBorder="1" applyAlignment="1">
      <alignment horizontal="distributed"/>
    </xf>
    <xf numFmtId="0" fontId="6" fillId="0" borderId="62" xfId="0" applyFont="1" applyBorder="1" applyAlignment="1">
      <alignment horizontal="distributed"/>
    </xf>
    <xf numFmtId="0" fontId="2" fillId="0" borderId="64" xfId="0" applyFont="1" applyBorder="1" applyAlignment="1">
      <alignment horizontal="distributed"/>
    </xf>
    <xf numFmtId="0" fontId="6" fillId="0" borderId="63" xfId="0" applyFont="1" applyBorder="1" applyAlignment="1">
      <alignment horizontal="distributed"/>
    </xf>
    <xf numFmtId="0" fontId="2" fillId="0" borderId="65" xfId="0" applyFont="1" applyBorder="1" applyAlignment="1">
      <alignment horizontal="distributed"/>
    </xf>
    <xf numFmtId="0" fontId="6" fillId="0" borderId="66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0" fontId="2" fillId="0" borderId="63" xfId="0" applyFont="1" applyBorder="1" applyAlignment="1">
      <alignment horizontal="distributed"/>
    </xf>
    <xf numFmtId="0" fontId="2" fillId="0" borderId="62" xfId="0" applyFont="1" applyBorder="1" applyAlignment="1">
      <alignment horizontal="distributed"/>
    </xf>
    <xf numFmtId="0" fontId="6" fillId="0" borderId="22" xfId="0" applyFont="1" applyBorder="1" applyAlignment="1">
      <alignment horizontal="distributed"/>
    </xf>
    <xf numFmtId="0" fontId="2" fillId="0" borderId="67" xfId="0" applyFont="1" applyBorder="1" applyAlignment="1">
      <alignment horizontal="center" shrinkToFit="1"/>
    </xf>
    <xf numFmtId="0" fontId="2" fillId="0" borderId="68" xfId="0" applyFont="1" applyBorder="1" applyAlignment="1">
      <alignment horizontal="center" shrinkToFit="1"/>
    </xf>
    <xf numFmtId="0" fontId="2" fillId="0" borderId="66" xfId="0" applyFont="1" applyBorder="1" applyAlignment="1">
      <alignment horizontal="distributed"/>
    </xf>
    <xf numFmtId="0" fontId="2" fillId="0" borderId="69" xfId="0" applyFont="1" applyBorder="1" applyAlignment="1">
      <alignment horizontal="distributed"/>
    </xf>
    <xf numFmtId="0" fontId="6" fillId="0" borderId="70" xfId="0" applyFont="1" applyBorder="1" applyAlignment="1">
      <alignment horizontal="distributed"/>
    </xf>
    <xf numFmtId="0" fontId="2" fillId="0" borderId="67" xfId="0" applyFont="1" applyBorder="1" applyAlignment="1">
      <alignment horizontal="distributed"/>
    </xf>
    <xf numFmtId="0" fontId="6" fillId="0" borderId="68" xfId="0" applyFont="1" applyBorder="1" applyAlignment="1">
      <alignment horizontal="distributed"/>
    </xf>
    <xf numFmtId="0" fontId="2" fillId="0" borderId="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16" applyNumberFormat="1" applyFont="1" applyBorder="1" applyAlignment="1">
      <alignment/>
    </xf>
    <xf numFmtId="0" fontId="0" fillId="0" borderId="0" xfId="16" applyNumberFormat="1" applyBorder="1" applyAlignment="1">
      <alignment/>
    </xf>
    <xf numFmtId="0" fontId="2" fillId="0" borderId="4" xfId="0" applyFont="1" applyBorder="1" applyAlignment="1">
      <alignment horizontal="distributed"/>
    </xf>
    <xf numFmtId="0" fontId="2" fillId="0" borderId="71" xfId="0" applyFont="1" applyBorder="1" applyAlignment="1">
      <alignment horizontal="distributed"/>
    </xf>
    <xf numFmtId="38" fontId="2" fillId="0" borderId="3" xfId="16" applyFont="1" applyBorder="1" applyAlignment="1">
      <alignment horizontal="center"/>
    </xf>
    <xf numFmtId="38" fontId="0" fillId="0" borderId="3" xfId="16" applyBorder="1" applyAlignment="1">
      <alignment horizontal="center"/>
    </xf>
    <xf numFmtId="180" fontId="2" fillId="2" borderId="41" xfId="16" applyNumberFormat="1" applyFont="1" applyFill="1" applyBorder="1" applyAlignment="1" applyProtection="1">
      <alignment/>
      <protection locked="0"/>
    </xf>
    <xf numFmtId="38" fontId="2" fillId="0" borderId="0" xfId="16" applyFont="1" applyAlignment="1">
      <alignment/>
    </xf>
    <xf numFmtId="180" fontId="0" fillId="2" borderId="66" xfId="16" applyNumberFormat="1" applyFill="1" applyBorder="1" applyAlignment="1" applyProtection="1">
      <alignment/>
      <protection/>
    </xf>
    <xf numFmtId="180" fontId="0" fillId="0" borderId="18" xfId="16" applyNumberFormat="1" applyBorder="1" applyAlignment="1">
      <alignment/>
    </xf>
    <xf numFmtId="38" fontId="2" fillId="0" borderId="5" xfId="16" applyFont="1" applyBorder="1" applyAlignment="1">
      <alignment horizontal="center"/>
    </xf>
    <xf numFmtId="38" fontId="0" fillId="0" borderId="5" xfId="16" applyBorder="1" applyAlignment="1">
      <alignment horizontal="center"/>
    </xf>
    <xf numFmtId="38" fontId="2" fillId="0" borderId="7" xfId="16" applyFont="1" applyBorder="1" applyAlignment="1">
      <alignment horizontal="center"/>
    </xf>
    <xf numFmtId="38" fontId="0" fillId="0" borderId="7" xfId="16" applyBorder="1" applyAlignment="1">
      <alignment horizontal="center"/>
    </xf>
    <xf numFmtId="38" fontId="0" fillId="0" borderId="20" xfId="16" applyBorder="1" applyAlignment="1">
      <alignment horizontal="center"/>
    </xf>
    <xf numFmtId="38" fontId="0" fillId="0" borderId="71" xfId="16" applyBorder="1" applyAlignment="1">
      <alignment horizontal="center"/>
    </xf>
    <xf numFmtId="38" fontId="0" fillId="0" borderId="22" xfId="16" applyBorder="1" applyAlignment="1">
      <alignment horizontal="center"/>
    </xf>
    <xf numFmtId="0" fontId="2" fillId="0" borderId="21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180" fontId="2" fillId="2" borderId="33" xfId="16" applyNumberFormat="1" applyFont="1" applyFill="1" applyBorder="1" applyAlignment="1" applyProtection="1">
      <alignment/>
      <protection/>
    </xf>
    <xf numFmtId="3" fontId="2" fillId="0" borderId="36" xfId="16" applyNumberFormat="1" applyFont="1" applyBorder="1" applyAlignment="1">
      <alignment/>
    </xf>
    <xf numFmtId="180" fontId="0" fillId="2" borderId="33" xfId="16" applyNumberFormat="1" applyFill="1" applyBorder="1" applyAlignment="1" applyProtection="1">
      <alignment/>
      <protection/>
    </xf>
    <xf numFmtId="180" fontId="2" fillId="0" borderId="36" xfId="16" applyNumberFormat="1" applyFont="1" applyBorder="1" applyAlignment="1">
      <alignment/>
    </xf>
    <xf numFmtId="180" fontId="0" fillId="0" borderId="36" xfId="16" applyNumberFormat="1" applyBorder="1" applyAlignment="1">
      <alignment/>
    </xf>
    <xf numFmtId="180" fontId="0" fillId="2" borderId="70" xfId="16" applyNumberFormat="1" applyFill="1" applyBorder="1" applyAlignment="1" applyProtection="1">
      <alignment/>
      <protection/>
    </xf>
    <xf numFmtId="180" fontId="0" fillId="0" borderId="68" xfId="16" applyNumberFormat="1" applyBorder="1" applyAlignment="1">
      <alignment/>
    </xf>
    <xf numFmtId="180" fontId="2" fillId="0" borderId="55" xfId="16" applyNumberFormat="1" applyFont="1" applyBorder="1" applyAlignment="1">
      <alignment/>
    </xf>
    <xf numFmtId="180" fontId="2" fillId="0" borderId="35" xfId="16" applyNumberFormat="1" applyFont="1" applyBorder="1" applyAlignment="1">
      <alignment/>
    </xf>
    <xf numFmtId="180" fontId="0" fillId="2" borderId="41" xfId="16" applyNumberFormat="1" applyFill="1" applyBorder="1" applyAlignment="1" applyProtection="1">
      <alignment/>
      <protection locked="0"/>
    </xf>
    <xf numFmtId="180" fontId="0" fillId="2" borderId="66" xfId="16" applyNumberFormat="1" applyFill="1" applyBorder="1" applyAlignment="1" applyProtection="1">
      <alignment/>
      <protection locked="0"/>
    </xf>
    <xf numFmtId="180" fontId="2" fillId="0" borderId="46" xfId="16" applyNumberFormat="1" applyFont="1" applyBorder="1" applyAlignment="1">
      <alignment/>
    </xf>
    <xf numFmtId="180" fontId="0" fillId="0" borderId="22" xfId="16" applyNumberFormat="1" applyBorder="1" applyAlignment="1">
      <alignment/>
    </xf>
    <xf numFmtId="180" fontId="0" fillId="2" borderId="68" xfId="16" applyNumberFormat="1" applyFill="1" applyBorder="1" applyAlignment="1" applyProtection="1">
      <alignment/>
      <protection/>
    </xf>
    <xf numFmtId="180" fontId="0" fillId="2" borderId="36" xfId="16" applyNumberFormat="1" applyFill="1" applyBorder="1" applyAlignment="1" applyProtection="1">
      <alignment/>
      <protection/>
    </xf>
    <xf numFmtId="38" fontId="2" fillId="0" borderId="44" xfId="16" applyFont="1" applyBorder="1" applyAlignment="1">
      <alignment horizontal="center"/>
    </xf>
    <xf numFmtId="38" fontId="2" fillId="0" borderId="44" xfId="16" applyFont="1" applyBorder="1" applyAlignment="1">
      <alignment horizontal="right"/>
    </xf>
    <xf numFmtId="38" fontId="2" fillId="0" borderId="52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F63"/>
  <sheetViews>
    <sheetView tabSelected="1" zoomScaleSheetLayoutView="100" workbookViewId="0" topLeftCell="A2">
      <selection activeCell="I14" sqref="I14"/>
    </sheetView>
  </sheetViews>
  <sheetFormatPr defaultColWidth="9.00390625" defaultRowHeight="13.5"/>
  <cols>
    <col min="1" max="1" width="3.125" style="1" customWidth="1"/>
    <col min="2" max="2" width="5.50390625" style="2" hidden="1" customWidth="1"/>
    <col min="3" max="3" width="3.625" style="1" hidden="1" customWidth="1"/>
    <col min="4" max="4" width="3.00390625" style="3" customWidth="1"/>
    <col min="5" max="5" width="3.25390625" style="1" customWidth="1"/>
    <col min="6" max="6" width="10.25390625" style="4" customWidth="1"/>
    <col min="7" max="7" width="2.625" style="4" hidden="1" customWidth="1"/>
    <col min="8" max="10" width="10.625" style="4" customWidth="1"/>
    <col min="11" max="11" width="8.00390625" style="4" hidden="1" customWidth="1"/>
    <col min="12" max="21" width="4.625" style="4" customWidth="1"/>
    <col min="22" max="22" width="1.75390625" style="1" customWidth="1"/>
    <col min="23" max="23" width="2.625" style="1" hidden="1" customWidth="1"/>
    <col min="24" max="25" width="1.625" style="1" hidden="1" customWidth="1"/>
    <col min="26" max="26" width="1.625" style="5" hidden="1" customWidth="1"/>
    <col min="27" max="27" width="7.375" style="5" hidden="1" customWidth="1"/>
    <col min="28" max="28" width="1.00390625" style="1" hidden="1" customWidth="1"/>
    <col min="29" max="30" width="7.00390625" style="1" hidden="1" customWidth="1"/>
    <col min="31" max="32" width="5.50390625" style="1" hidden="1" customWidth="1"/>
    <col min="33" max="33" width="8.875" style="1" customWidth="1"/>
    <col min="34" max="16384" width="9.00390625" style="1" customWidth="1"/>
  </cols>
  <sheetData>
    <row r="2" spans="2:5" ht="12">
      <c r="B2" s="2">
        <v>10</v>
      </c>
      <c r="E2" s="1" t="s">
        <v>14</v>
      </c>
    </row>
    <row r="3" spans="5:21" ht="12">
      <c r="E3" s="6"/>
      <c r="F3" s="7"/>
      <c r="G3" s="7"/>
      <c r="H3" s="6" t="s">
        <v>123</v>
      </c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ht="12" hidden="1">
      <c r="E4" s="4" t="s">
        <v>14</v>
      </c>
    </row>
    <row r="5" ht="12" hidden="1">
      <c r="H5" s="4" t="s">
        <v>123</v>
      </c>
    </row>
    <row r="6" ht="12" hidden="1"/>
    <row r="7" ht="12" hidden="1"/>
    <row r="8" spans="5:16" ht="12" hidden="1">
      <c r="E8" s="1" t="s">
        <v>19</v>
      </c>
      <c r="L8" s="9" t="s">
        <v>124</v>
      </c>
      <c r="M8" s="10" t="s">
        <v>125</v>
      </c>
      <c r="N8" s="9" t="s">
        <v>126</v>
      </c>
      <c r="O8" s="10" t="s">
        <v>127</v>
      </c>
      <c r="P8" s="8" t="s">
        <v>20</v>
      </c>
    </row>
    <row r="9" spans="12:16" ht="12">
      <c r="L9" s="9"/>
      <c r="M9" s="10"/>
      <c r="N9" s="9"/>
      <c r="O9" s="10"/>
      <c r="P9" s="8"/>
    </row>
    <row r="10" spans="12:16" ht="12">
      <c r="L10" s="9"/>
      <c r="M10" s="10"/>
      <c r="N10" s="9"/>
      <c r="O10" s="10"/>
      <c r="P10" s="8"/>
    </row>
    <row r="11" spans="5:32" ht="13.5">
      <c r="E11" s="1" t="s">
        <v>21</v>
      </c>
      <c r="L11" s="9" t="s">
        <v>124</v>
      </c>
      <c r="M11" s="11" t="s">
        <v>22</v>
      </c>
      <c r="N11" s="12" t="s">
        <v>23</v>
      </c>
      <c r="O11" s="11" t="s">
        <v>24</v>
      </c>
      <c r="P11" s="13" t="s">
        <v>128</v>
      </c>
      <c r="Q11" s="11"/>
      <c r="R11" s="12" t="s">
        <v>129</v>
      </c>
      <c r="S11" s="11"/>
      <c r="T11" s="14" t="s">
        <v>129</v>
      </c>
      <c r="U11" s="15"/>
      <c r="W11" s="16" t="s">
        <v>25</v>
      </c>
      <c r="X11" s="16" t="s">
        <v>0</v>
      </c>
      <c r="Y11" s="16" t="s">
        <v>0</v>
      </c>
      <c r="Z11" s="17" t="s">
        <v>0</v>
      </c>
      <c r="AA11" s="18" t="s">
        <v>1</v>
      </c>
      <c r="AB11" s="16"/>
      <c r="AC11" s="16" t="s">
        <v>0</v>
      </c>
      <c r="AD11" s="16" t="s">
        <v>0</v>
      </c>
      <c r="AE11" s="19"/>
      <c r="AF11" s="16"/>
    </row>
    <row r="12" spans="2:32" ht="12.75" customHeight="1">
      <c r="B12" s="2">
        <v>10</v>
      </c>
      <c r="D12" s="20"/>
      <c r="E12" s="189" t="s">
        <v>26</v>
      </c>
      <c r="F12" s="190"/>
      <c r="G12" s="242" t="s">
        <v>27</v>
      </c>
      <c r="H12" s="161" t="s">
        <v>140</v>
      </c>
      <c r="I12" s="162" t="s">
        <v>142</v>
      </c>
      <c r="J12" s="162" t="s">
        <v>144</v>
      </c>
      <c r="K12" s="22"/>
      <c r="L12" s="185" t="s">
        <v>30</v>
      </c>
      <c r="M12" s="195"/>
      <c r="N12" s="185" t="s">
        <v>31</v>
      </c>
      <c r="O12" s="195"/>
      <c r="P12" s="185" t="s">
        <v>32</v>
      </c>
      <c r="Q12" s="195"/>
      <c r="R12" s="185" t="s">
        <v>33</v>
      </c>
      <c r="S12" s="195"/>
      <c r="T12" s="185" t="s">
        <v>34</v>
      </c>
      <c r="U12" s="186"/>
      <c r="W12" s="16" t="s">
        <v>27</v>
      </c>
      <c r="X12" s="16" t="s">
        <v>2</v>
      </c>
      <c r="Y12" s="16" t="s">
        <v>3</v>
      </c>
      <c r="Z12" s="17" t="s">
        <v>4</v>
      </c>
      <c r="AA12" s="18" t="s">
        <v>5</v>
      </c>
      <c r="AB12" s="16"/>
      <c r="AC12" s="16"/>
      <c r="AD12" s="16"/>
      <c r="AE12" s="19" t="s">
        <v>6</v>
      </c>
      <c r="AF12" s="16" t="s">
        <v>35</v>
      </c>
    </row>
    <row r="13" spans="4:32" ht="12.75" customHeight="1">
      <c r="D13" s="20"/>
      <c r="E13" s="191"/>
      <c r="F13" s="192"/>
      <c r="G13" s="243"/>
      <c r="H13" s="163" t="s">
        <v>141</v>
      </c>
      <c r="I13" s="164" t="s">
        <v>143</v>
      </c>
      <c r="J13" s="164" t="s">
        <v>145</v>
      </c>
      <c r="K13" s="24"/>
      <c r="L13" s="187" t="s">
        <v>36</v>
      </c>
      <c r="M13" s="196"/>
      <c r="N13" s="187" t="s">
        <v>36</v>
      </c>
      <c r="O13" s="196"/>
      <c r="P13" s="187" t="s">
        <v>37</v>
      </c>
      <c r="Q13" s="196"/>
      <c r="R13" s="187"/>
      <c r="S13" s="196"/>
      <c r="T13" s="187"/>
      <c r="U13" s="188"/>
      <c r="W13" s="16"/>
      <c r="X13" s="16" t="s">
        <v>7</v>
      </c>
      <c r="Y13" s="16" t="s">
        <v>8</v>
      </c>
      <c r="Z13" s="17" t="s">
        <v>9</v>
      </c>
      <c r="AA13" s="18" t="s">
        <v>38</v>
      </c>
      <c r="AB13" s="16"/>
      <c r="AC13" s="16" t="s">
        <v>10</v>
      </c>
      <c r="AD13" s="16" t="s">
        <v>11</v>
      </c>
      <c r="AE13" s="19" t="s">
        <v>12</v>
      </c>
      <c r="AF13" s="16" t="s">
        <v>39</v>
      </c>
    </row>
    <row r="14" spans="4:32" ht="12.75" customHeight="1">
      <c r="D14" s="20"/>
      <c r="E14" s="193"/>
      <c r="F14" s="194"/>
      <c r="G14" s="244"/>
      <c r="H14" s="165" t="s">
        <v>40</v>
      </c>
      <c r="I14" s="166" t="s">
        <v>41</v>
      </c>
      <c r="J14" s="166" t="s">
        <v>42</v>
      </c>
      <c r="K14" s="26" t="s">
        <v>13</v>
      </c>
      <c r="L14" s="197"/>
      <c r="M14" s="198"/>
      <c r="N14" s="197"/>
      <c r="O14" s="198"/>
      <c r="P14" s="197"/>
      <c r="Q14" s="198"/>
      <c r="R14" s="197"/>
      <c r="S14" s="198"/>
      <c r="T14" s="197"/>
      <c r="U14" s="201"/>
      <c r="W14" s="27"/>
      <c r="X14" s="27"/>
      <c r="Y14" s="27"/>
      <c r="Z14" s="28"/>
      <c r="AA14" s="29"/>
      <c r="AB14" s="27"/>
      <c r="AC14" s="27"/>
      <c r="AD14" s="27"/>
      <c r="AE14" s="30"/>
      <c r="AF14" s="31"/>
    </row>
    <row r="15" spans="2:32" ht="21" customHeight="1">
      <c r="B15" s="2" t="s">
        <v>130</v>
      </c>
      <c r="C15" s="1">
        <v>1</v>
      </c>
      <c r="D15" s="3" t="s">
        <v>129</v>
      </c>
      <c r="E15" s="181" t="s">
        <v>43</v>
      </c>
      <c r="F15" s="182"/>
      <c r="G15" s="32">
        <v>1</v>
      </c>
      <c r="H15" s="33">
        <v>99868</v>
      </c>
      <c r="I15" s="34">
        <v>10567</v>
      </c>
      <c r="J15" s="34">
        <v>97075</v>
      </c>
      <c r="K15" s="34"/>
      <c r="L15" s="199">
        <v>207510</v>
      </c>
      <c r="M15" s="200"/>
      <c r="N15" s="199">
        <v>3090</v>
      </c>
      <c r="O15" s="200"/>
      <c r="P15" s="199">
        <v>210600</v>
      </c>
      <c r="Q15" s="200"/>
      <c r="R15" s="199">
        <v>7</v>
      </c>
      <c r="S15" s="200"/>
      <c r="T15" s="199">
        <v>8</v>
      </c>
      <c r="U15" s="202"/>
      <c r="W15" s="1">
        <f>C15-G15</f>
        <v>0</v>
      </c>
      <c r="X15" s="1">
        <f>SUM(H15:K15)-L15</f>
        <v>0</v>
      </c>
      <c r="Y15" s="1">
        <f>SUM(L15:N15)-P15</f>
        <v>0</v>
      </c>
      <c r="Z15" s="5">
        <f>AA15-P15-R15-T15</f>
        <v>0</v>
      </c>
      <c r="AA15" s="36">
        <v>210615</v>
      </c>
      <c r="AC15" s="1">
        <f>IF(AND(N15=0,P15=0,R15=0,T15=0,X15=0,W15=0),0,1)</f>
        <v>1</v>
      </c>
      <c r="AD15" s="1">
        <f>IF(AND(W15=0,X15=0,Y15=0,Z15=0),0,1)</f>
        <v>0</v>
      </c>
      <c r="AE15" s="19" t="str">
        <f>IF(AND(AD15=0,AA15&lt;&gt;0),"確","未確定")</f>
        <v>確</v>
      </c>
      <c r="AF15" s="37" t="str">
        <f>IF(AE15="確",AE15,"")</f>
        <v>確</v>
      </c>
    </row>
    <row r="16" spans="5:32" ht="21" customHeight="1">
      <c r="E16" s="169" t="s">
        <v>44</v>
      </c>
      <c r="F16" s="167"/>
      <c r="G16" s="38"/>
      <c r="H16" s="39">
        <v>99868</v>
      </c>
      <c r="I16" s="40">
        <v>10567</v>
      </c>
      <c r="J16" s="40">
        <v>97075</v>
      </c>
      <c r="K16" s="40">
        <v>0</v>
      </c>
      <c r="L16" s="207">
        <v>207510</v>
      </c>
      <c r="M16" s="214">
        <v>0</v>
      </c>
      <c r="N16" s="207">
        <v>3090</v>
      </c>
      <c r="O16" s="214">
        <v>0</v>
      </c>
      <c r="P16" s="207">
        <v>210600</v>
      </c>
      <c r="Q16" s="214">
        <v>0</v>
      </c>
      <c r="R16" s="183">
        <v>7</v>
      </c>
      <c r="S16" s="184">
        <v>0</v>
      </c>
      <c r="T16" s="207">
        <v>8</v>
      </c>
      <c r="U16" s="208">
        <v>0</v>
      </c>
      <c r="X16" s="1">
        <f>SUM(H16:K16)-L16</f>
        <v>0</v>
      </c>
      <c r="Y16" s="1">
        <f>IF(N16="",0,SUM(L16:N16)-P16)</f>
        <v>0</v>
      </c>
      <c r="Z16" s="5">
        <f>IF(OR(R16="",T16=""),0,AA16-P16-R16-T16)</f>
        <v>0</v>
      </c>
      <c r="AA16" s="18">
        <f>AA15</f>
        <v>210615</v>
      </c>
      <c r="AC16" s="1">
        <f>IF(AND(N16=0,P16=0,R16=0,T16=0,X16=0),0,1)</f>
        <v>1</v>
      </c>
      <c r="AD16" s="1">
        <f>IF(AND(X16=0,Y16=0,Z16=0),0,1)</f>
        <v>0</v>
      </c>
      <c r="AE16" s="19" t="str">
        <f>IF(AND(AD16=0,AA16&lt;&gt;0),"確","未確定")</f>
        <v>確</v>
      </c>
      <c r="AF16" s="41" t="str">
        <f>IF(AE16="確",AE16,"")</f>
        <v>確</v>
      </c>
    </row>
    <row r="17" spans="8:21" ht="21" customHeight="1">
      <c r="H17" s="42"/>
      <c r="I17" s="42"/>
      <c r="J17" s="42"/>
      <c r="K17" s="42"/>
      <c r="L17" s="43"/>
      <c r="M17" s="43"/>
      <c r="N17" s="42"/>
      <c r="O17" s="42"/>
      <c r="P17" s="42"/>
      <c r="Q17" s="42"/>
      <c r="R17" s="42"/>
      <c r="S17" s="42"/>
      <c r="T17" s="42"/>
      <c r="U17" s="42"/>
    </row>
    <row r="18" spans="6:21" ht="21" customHeight="1">
      <c r="F18" s="21" t="s">
        <v>45</v>
      </c>
      <c r="G18" s="22"/>
      <c r="H18" s="44">
        <v>210615</v>
      </c>
      <c r="I18" s="45" t="s">
        <v>46</v>
      </c>
      <c r="J18" s="46">
        <v>210615</v>
      </c>
      <c r="K18" s="47"/>
      <c r="L18" s="203" t="s">
        <v>47</v>
      </c>
      <c r="M18" s="211"/>
      <c r="N18" s="238">
        <v>0</v>
      </c>
      <c r="O18" s="239"/>
      <c r="P18" s="236" t="s">
        <v>48</v>
      </c>
      <c r="Q18" s="211"/>
      <c r="R18" s="174">
        <v>100</v>
      </c>
      <c r="S18" s="175"/>
      <c r="T18" s="42"/>
      <c r="U18" s="42"/>
    </row>
    <row r="19" spans="6:21" ht="21" customHeight="1">
      <c r="F19" s="25" t="s">
        <v>49</v>
      </c>
      <c r="G19" s="26"/>
      <c r="H19" s="48" t="s">
        <v>129</v>
      </c>
      <c r="I19" s="49" t="s">
        <v>50</v>
      </c>
      <c r="J19" s="50"/>
      <c r="K19" s="51"/>
      <c r="L19" s="209" t="s">
        <v>51</v>
      </c>
      <c r="M19" s="213"/>
      <c r="N19" s="176" t="s">
        <v>129</v>
      </c>
      <c r="O19" s="177"/>
      <c r="P19" s="237" t="s">
        <v>52</v>
      </c>
      <c r="Q19" s="213"/>
      <c r="R19" s="176" t="s">
        <v>129</v>
      </c>
      <c r="S19" s="177"/>
      <c r="T19" s="42"/>
      <c r="U19" s="42"/>
    </row>
    <row r="20" spans="8:21" ht="12"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2:21" ht="12" hidden="1">
      <c r="B21" s="2">
        <v>10</v>
      </c>
      <c r="E21" s="1" t="s">
        <v>17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5:21" ht="12" hidden="1">
      <c r="E22" s="7" t="s">
        <v>123</v>
      </c>
      <c r="F22" s="7"/>
      <c r="G22" s="7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8:21" ht="12"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8:21" ht="12"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5:32" ht="13.5" hidden="1">
      <c r="E25" s="1" t="s">
        <v>53</v>
      </c>
      <c r="H25" s="42"/>
      <c r="I25" s="42"/>
      <c r="J25" s="42"/>
      <c r="K25" s="42"/>
      <c r="L25" s="53"/>
      <c r="M25" s="54"/>
      <c r="N25" s="54"/>
      <c r="O25" s="54"/>
      <c r="P25" s="54"/>
      <c r="Q25" s="54"/>
      <c r="R25" s="54"/>
      <c r="S25" s="54"/>
      <c r="T25" s="43"/>
      <c r="U25" s="55"/>
      <c r="W25" s="16" t="s">
        <v>25</v>
      </c>
      <c r="X25" s="16" t="s">
        <v>0</v>
      </c>
      <c r="Y25" s="16" t="s">
        <v>0</v>
      </c>
      <c r="Z25" s="17" t="s">
        <v>0</v>
      </c>
      <c r="AA25" s="18" t="s">
        <v>1</v>
      </c>
      <c r="AB25" s="16"/>
      <c r="AC25" s="16" t="s">
        <v>0</v>
      </c>
      <c r="AD25" s="16" t="s">
        <v>0</v>
      </c>
      <c r="AE25" s="19"/>
      <c r="AF25" s="16"/>
    </row>
    <row r="26" spans="2:32" ht="12.75" customHeight="1" hidden="1">
      <c r="B26" s="2">
        <v>10</v>
      </c>
      <c r="E26" s="189" t="s">
        <v>26</v>
      </c>
      <c r="F26" s="190"/>
      <c r="G26" s="242" t="s">
        <v>27</v>
      </c>
      <c r="H26" s="47" t="s">
        <v>54</v>
      </c>
      <c r="I26" s="56" t="s">
        <v>55</v>
      </c>
      <c r="J26" s="56" t="s">
        <v>56</v>
      </c>
      <c r="K26" s="57"/>
      <c r="L26" s="203" t="s">
        <v>30</v>
      </c>
      <c r="M26" s="211"/>
      <c r="N26" s="203" t="s">
        <v>31</v>
      </c>
      <c r="O26" s="211"/>
      <c r="P26" s="203" t="s">
        <v>32</v>
      </c>
      <c r="Q26" s="211"/>
      <c r="R26" s="203" t="s">
        <v>33</v>
      </c>
      <c r="S26" s="211"/>
      <c r="T26" s="203" t="s">
        <v>34</v>
      </c>
      <c r="U26" s="204"/>
      <c r="W26" s="16" t="s">
        <v>27</v>
      </c>
      <c r="X26" s="16" t="s">
        <v>2</v>
      </c>
      <c r="Y26" s="16" t="s">
        <v>3</v>
      </c>
      <c r="Z26" s="17" t="s">
        <v>4</v>
      </c>
      <c r="AA26" s="18" t="s">
        <v>5</v>
      </c>
      <c r="AB26" s="16"/>
      <c r="AC26" s="16"/>
      <c r="AD26" s="16"/>
      <c r="AE26" s="19" t="s">
        <v>6</v>
      </c>
      <c r="AF26" s="16" t="s">
        <v>35</v>
      </c>
    </row>
    <row r="27" spans="5:32" ht="12.75" customHeight="1" hidden="1">
      <c r="E27" s="191"/>
      <c r="F27" s="192"/>
      <c r="G27" s="243"/>
      <c r="H27" s="58"/>
      <c r="I27" s="59"/>
      <c r="J27" s="59"/>
      <c r="K27" s="60"/>
      <c r="L27" s="205" t="s">
        <v>36</v>
      </c>
      <c r="M27" s="212"/>
      <c r="N27" s="205" t="s">
        <v>36</v>
      </c>
      <c r="O27" s="212"/>
      <c r="P27" s="205" t="s">
        <v>37</v>
      </c>
      <c r="Q27" s="212"/>
      <c r="R27" s="205"/>
      <c r="S27" s="212"/>
      <c r="T27" s="205"/>
      <c r="U27" s="206"/>
      <c r="W27" s="16"/>
      <c r="X27" s="16" t="s">
        <v>7</v>
      </c>
      <c r="Y27" s="16" t="s">
        <v>8</v>
      </c>
      <c r="Z27" s="17" t="s">
        <v>9</v>
      </c>
      <c r="AA27" s="18" t="s">
        <v>38</v>
      </c>
      <c r="AB27" s="16"/>
      <c r="AC27" s="16" t="s">
        <v>10</v>
      </c>
      <c r="AD27" s="16" t="s">
        <v>11</v>
      </c>
      <c r="AE27" s="19" t="s">
        <v>12</v>
      </c>
      <c r="AF27" s="16" t="s">
        <v>39</v>
      </c>
    </row>
    <row r="28" spans="5:32" ht="12.75" customHeight="1" hidden="1">
      <c r="E28" s="193"/>
      <c r="F28" s="194"/>
      <c r="G28" s="244"/>
      <c r="H28" s="51" t="s">
        <v>42</v>
      </c>
      <c r="I28" s="61" t="s">
        <v>41</v>
      </c>
      <c r="J28" s="61" t="s">
        <v>40</v>
      </c>
      <c r="K28" s="62" t="s">
        <v>13</v>
      </c>
      <c r="L28" s="209"/>
      <c r="M28" s="213"/>
      <c r="N28" s="209"/>
      <c r="O28" s="213"/>
      <c r="P28" s="209"/>
      <c r="Q28" s="213"/>
      <c r="R28" s="209"/>
      <c r="S28" s="213"/>
      <c r="T28" s="209"/>
      <c r="U28" s="210"/>
      <c r="W28" s="27"/>
      <c r="X28" s="27"/>
      <c r="Y28" s="27"/>
      <c r="Z28" s="28"/>
      <c r="AA28" s="29"/>
      <c r="AB28" s="27"/>
      <c r="AC28" s="27"/>
      <c r="AD28" s="27"/>
      <c r="AE28" s="30"/>
      <c r="AF28" s="31"/>
    </row>
    <row r="29" spans="2:32" ht="21" customHeight="1" hidden="1">
      <c r="B29" s="2" t="s">
        <v>130</v>
      </c>
      <c r="C29" s="1">
        <v>3</v>
      </c>
      <c r="D29" s="3" t="s">
        <v>129</v>
      </c>
      <c r="E29" s="181" t="s">
        <v>57</v>
      </c>
      <c r="F29" s="182"/>
      <c r="G29" s="63">
        <v>3</v>
      </c>
      <c r="H29" s="35">
        <v>31273</v>
      </c>
      <c r="I29" s="34">
        <v>2168</v>
      </c>
      <c r="J29" s="34">
        <v>26727</v>
      </c>
      <c r="K29" s="34"/>
      <c r="L29" s="215">
        <v>60168</v>
      </c>
      <c r="M29" s="216"/>
      <c r="N29" s="215">
        <v>1246</v>
      </c>
      <c r="O29" s="216"/>
      <c r="P29" s="215">
        <v>61414</v>
      </c>
      <c r="Q29" s="216"/>
      <c r="R29" s="215">
        <v>0</v>
      </c>
      <c r="S29" s="216"/>
      <c r="T29" s="215">
        <v>1</v>
      </c>
      <c r="U29" s="217"/>
      <c r="W29" s="1">
        <f>C29-G29</f>
        <v>0</v>
      </c>
      <c r="X29" s="1">
        <f aca="true" t="shared" si="0" ref="X29:X49">SUM(H29:K29)-L29</f>
        <v>0</v>
      </c>
      <c r="Y29" s="1">
        <f>SUM(L29:N29)-P29</f>
        <v>0</v>
      </c>
      <c r="Z29" s="5">
        <f>AA29-P29-R29-T29</f>
        <v>0</v>
      </c>
      <c r="AA29" s="64">
        <v>61415</v>
      </c>
      <c r="AC29" s="1">
        <f>IF(AND(N29=0,P29=0,R29=0,T29=0,X29=0,W29=0),0,1)</f>
        <v>1</v>
      </c>
      <c r="AD29" s="1">
        <f>IF(AND(W29=0,X29=0,Y29=0,Z29=0),0,1)</f>
        <v>0</v>
      </c>
      <c r="AE29" s="65" t="str">
        <f aca="true" t="shared" si="1" ref="AE29:AE49">IF(AND(AD29=0,AA29&lt;&gt;0),"確","未確定")</f>
        <v>確</v>
      </c>
      <c r="AF29" s="66" t="str">
        <f aca="true" t="shared" si="2" ref="AF29:AF49">IF(AE29="確",AE29,"")</f>
        <v>確</v>
      </c>
    </row>
    <row r="30" spans="2:32" ht="21" customHeight="1" hidden="1">
      <c r="B30" s="2" t="s">
        <v>130</v>
      </c>
      <c r="C30" s="1">
        <v>6</v>
      </c>
      <c r="D30" s="3" t="s">
        <v>129</v>
      </c>
      <c r="E30" s="170" t="s">
        <v>58</v>
      </c>
      <c r="F30" s="168"/>
      <c r="G30" s="67">
        <v>6</v>
      </c>
      <c r="H30" s="68">
        <v>19738</v>
      </c>
      <c r="I30" s="69">
        <v>1441</v>
      </c>
      <c r="J30" s="69">
        <v>12449</v>
      </c>
      <c r="K30" s="69"/>
      <c r="L30" s="178">
        <v>33628</v>
      </c>
      <c r="M30" s="179"/>
      <c r="N30" s="178">
        <v>739</v>
      </c>
      <c r="O30" s="179"/>
      <c r="P30" s="178">
        <v>34367</v>
      </c>
      <c r="Q30" s="179"/>
      <c r="R30" s="178">
        <v>0</v>
      </c>
      <c r="S30" s="179"/>
      <c r="T30" s="178">
        <v>1</v>
      </c>
      <c r="U30" s="218"/>
      <c r="W30" s="1">
        <f>C30-G30</f>
        <v>0</v>
      </c>
      <c r="X30" s="1">
        <f t="shared" si="0"/>
        <v>0</v>
      </c>
      <c r="Y30" s="1">
        <f>SUM(L30:N30)-P30</f>
        <v>0</v>
      </c>
      <c r="Z30" s="5">
        <f>AA30-P30-R30-T30</f>
        <v>0</v>
      </c>
      <c r="AA30" s="64">
        <v>34368</v>
      </c>
      <c r="AC30" s="1">
        <f>IF(AND(N30=0,P30=0,R30=0,T30=0,X30=0,W30=0),0,1)</f>
        <v>1</v>
      </c>
      <c r="AD30" s="1">
        <f>IF(AND(W30=0,X30=0,Y30=0,Z30=0),0,1)</f>
        <v>0</v>
      </c>
      <c r="AE30" s="19" t="str">
        <f t="shared" si="1"/>
        <v>確</v>
      </c>
      <c r="AF30" s="1" t="str">
        <f t="shared" si="2"/>
        <v>確</v>
      </c>
    </row>
    <row r="31" spans="2:32" ht="21" customHeight="1" hidden="1" thickBot="1">
      <c r="B31" s="2" t="s">
        <v>130</v>
      </c>
      <c r="C31" s="1">
        <v>8</v>
      </c>
      <c r="D31" s="3" t="s">
        <v>129</v>
      </c>
      <c r="E31" s="169" t="s">
        <v>59</v>
      </c>
      <c r="F31" s="167"/>
      <c r="G31" s="70">
        <v>8</v>
      </c>
      <c r="H31" s="71">
        <v>16278</v>
      </c>
      <c r="I31" s="72">
        <v>1853</v>
      </c>
      <c r="J31" s="72">
        <v>14365</v>
      </c>
      <c r="K31" s="72"/>
      <c r="L31" s="219">
        <v>32496</v>
      </c>
      <c r="M31" s="220"/>
      <c r="N31" s="219">
        <v>758</v>
      </c>
      <c r="O31" s="220"/>
      <c r="P31" s="219">
        <v>33254</v>
      </c>
      <c r="Q31" s="220"/>
      <c r="R31" s="219">
        <v>1</v>
      </c>
      <c r="S31" s="220"/>
      <c r="T31" s="219">
        <v>0</v>
      </c>
      <c r="U31" s="221"/>
      <c r="W31" s="1">
        <f>C31-G31</f>
        <v>0</v>
      </c>
      <c r="X31" s="1">
        <f t="shared" si="0"/>
        <v>0</v>
      </c>
      <c r="Y31" s="1">
        <f>SUM(L31:N31)-P31</f>
        <v>0</v>
      </c>
      <c r="Z31" s="5">
        <f>AA31-P31-R31-T31</f>
        <v>0</v>
      </c>
      <c r="AA31" s="64">
        <v>33255</v>
      </c>
      <c r="AC31" s="1">
        <f>IF(AND(N31=0,P31=0,R31=0,T31=0,X31=0,W31=0),0,1)</f>
        <v>1</v>
      </c>
      <c r="AD31" s="1">
        <f>IF(AND(W31=0,X31=0,Y31=0,Z31=0),0,1)</f>
        <v>0</v>
      </c>
      <c r="AE31" s="19" t="str">
        <f t="shared" si="1"/>
        <v>確</v>
      </c>
      <c r="AF31" s="1" t="str">
        <f t="shared" si="2"/>
        <v>確</v>
      </c>
    </row>
    <row r="32" spans="5:32" ht="21" customHeight="1" hidden="1" thickBot="1">
      <c r="E32" s="172" t="s">
        <v>60</v>
      </c>
      <c r="F32" s="173"/>
      <c r="G32" s="73"/>
      <c r="H32" s="74">
        <v>67289</v>
      </c>
      <c r="I32" s="75">
        <v>5462</v>
      </c>
      <c r="J32" s="75">
        <v>53541</v>
      </c>
      <c r="K32" s="75">
        <v>0</v>
      </c>
      <c r="L32" s="180">
        <v>126292</v>
      </c>
      <c r="M32" s="171">
        <v>0</v>
      </c>
      <c r="N32" s="180">
        <v>2743</v>
      </c>
      <c r="O32" s="171">
        <v>0</v>
      </c>
      <c r="P32" s="180">
        <v>129035</v>
      </c>
      <c r="Q32" s="171">
        <v>0</v>
      </c>
      <c r="R32" s="224">
        <v>1</v>
      </c>
      <c r="S32" s="225">
        <v>0</v>
      </c>
      <c r="T32" s="180">
        <v>2</v>
      </c>
      <c r="U32" s="226">
        <v>0</v>
      </c>
      <c r="X32" s="1">
        <f t="shared" si="0"/>
        <v>0</v>
      </c>
      <c r="Y32" s="1">
        <f>IF(N32="",0,SUM(L32:N32)-P32)</f>
        <v>0</v>
      </c>
      <c r="Z32" s="5">
        <f>IF(OR(R32="",T32=""),0,AA32-P32-R32-T32)</f>
        <v>0</v>
      </c>
      <c r="AA32" s="76">
        <f>IF(AA29*AA30*AA31=0,0,AA29+AA30+AA31)</f>
        <v>129038</v>
      </c>
      <c r="AE32" s="19" t="str">
        <f t="shared" si="1"/>
        <v>確</v>
      </c>
      <c r="AF32" s="1" t="str">
        <f t="shared" si="2"/>
        <v>確</v>
      </c>
    </row>
    <row r="33" spans="2:32" ht="21" customHeight="1" hidden="1">
      <c r="B33" s="2" t="s">
        <v>130</v>
      </c>
      <c r="C33" s="1">
        <v>9</v>
      </c>
      <c r="D33" s="3" t="s">
        <v>129</v>
      </c>
      <c r="E33" s="240" t="s">
        <v>61</v>
      </c>
      <c r="F33" s="241"/>
      <c r="G33" s="77">
        <v>9</v>
      </c>
      <c r="H33" s="78">
        <v>3224</v>
      </c>
      <c r="I33" s="79">
        <v>213</v>
      </c>
      <c r="J33" s="79">
        <v>2082</v>
      </c>
      <c r="K33" s="79"/>
      <c r="L33" s="222">
        <v>5519</v>
      </c>
      <c r="M33" s="223"/>
      <c r="N33" s="222">
        <v>116</v>
      </c>
      <c r="O33" s="223"/>
      <c r="P33" s="222">
        <v>5635</v>
      </c>
      <c r="Q33" s="223"/>
      <c r="R33" s="222">
        <v>0</v>
      </c>
      <c r="S33" s="223"/>
      <c r="T33" s="222">
        <v>0</v>
      </c>
      <c r="U33" s="229"/>
      <c r="W33" s="1">
        <f>C33-G33</f>
        <v>0</v>
      </c>
      <c r="X33" s="1">
        <f t="shared" si="0"/>
        <v>0</v>
      </c>
      <c r="Y33" s="1">
        <f>SUM(L33:N33)-P33</f>
        <v>0</v>
      </c>
      <c r="Z33" s="5">
        <f>AA33-P33-R33-T33</f>
        <v>0</v>
      </c>
      <c r="AA33" s="80">
        <v>5635</v>
      </c>
      <c r="AC33" s="1">
        <f>IF(AND(N33=0,P33=0,R33=0,T33=0,X33=0,W33=0),0,1)</f>
        <v>1</v>
      </c>
      <c r="AD33" s="1">
        <f>IF(AND(W33=0,X33=0,Y33=0,Z33=0),0,1)</f>
        <v>0</v>
      </c>
      <c r="AE33" s="19" t="str">
        <f t="shared" si="1"/>
        <v>確</v>
      </c>
      <c r="AF33" s="1" t="str">
        <f t="shared" si="2"/>
        <v>確</v>
      </c>
    </row>
    <row r="34" spans="2:32" ht="21" customHeight="1" hidden="1">
      <c r="B34" s="2" t="s">
        <v>130</v>
      </c>
      <c r="C34" s="1">
        <v>10</v>
      </c>
      <c r="D34" s="3" t="s">
        <v>129</v>
      </c>
      <c r="E34" s="181" t="s">
        <v>62</v>
      </c>
      <c r="F34" s="182"/>
      <c r="G34" s="81">
        <v>10</v>
      </c>
      <c r="H34" s="82">
        <v>7828</v>
      </c>
      <c r="I34" s="83">
        <v>318</v>
      </c>
      <c r="J34" s="83">
        <v>1926</v>
      </c>
      <c r="K34" s="83"/>
      <c r="L34" s="227">
        <v>10072</v>
      </c>
      <c r="M34" s="228"/>
      <c r="N34" s="227">
        <v>226</v>
      </c>
      <c r="O34" s="228"/>
      <c r="P34" s="227">
        <v>10298</v>
      </c>
      <c r="Q34" s="228"/>
      <c r="R34" s="227">
        <v>0</v>
      </c>
      <c r="S34" s="228"/>
      <c r="T34" s="227">
        <v>0</v>
      </c>
      <c r="U34" s="230"/>
      <c r="W34" s="1">
        <f>C34-G34</f>
        <v>0</v>
      </c>
      <c r="X34" s="1">
        <f t="shared" si="0"/>
        <v>0</v>
      </c>
      <c r="Y34" s="1">
        <f>SUM(L34:N34)-P34</f>
        <v>0</v>
      </c>
      <c r="Z34" s="5">
        <f>AA34-P34-R34-T34</f>
        <v>0</v>
      </c>
      <c r="AA34" s="64">
        <v>10298</v>
      </c>
      <c r="AC34" s="1">
        <f>IF(AND(N34=0,P34=0,R34=0,T34=0,X34=0,W34=0),0,1)</f>
        <v>1</v>
      </c>
      <c r="AD34" s="1">
        <f>IF(AND(W34=0,X34=0,Y34=0,Z34=0),0,1)</f>
        <v>0</v>
      </c>
      <c r="AE34" s="19" t="str">
        <f t="shared" si="1"/>
        <v>確</v>
      </c>
      <c r="AF34" s="1" t="str">
        <f t="shared" si="2"/>
        <v>確</v>
      </c>
    </row>
    <row r="35" spans="2:32" ht="21" customHeight="1" hidden="1">
      <c r="B35" s="2" t="s">
        <v>130</v>
      </c>
      <c r="C35" s="1">
        <v>11</v>
      </c>
      <c r="D35" s="3" t="s">
        <v>129</v>
      </c>
      <c r="E35" s="170" t="s">
        <v>63</v>
      </c>
      <c r="F35" s="168"/>
      <c r="G35" s="67">
        <v>11</v>
      </c>
      <c r="H35" s="68">
        <v>6152</v>
      </c>
      <c r="I35" s="69">
        <v>525</v>
      </c>
      <c r="J35" s="69">
        <v>2877</v>
      </c>
      <c r="K35" s="69"/>
      <c r="L35" s="178">
        <v>9554</v>
      </c>
      <c r="M35" s="179"/>
      <c r="N35" s="178">
        <v>248</v>
      </c>
      <c r="O35" s="179"/>
      <c r="P35" s="178">
        <v>9802</v>
      </c>
      <c r="Q35" s="179"/>
      <c r="R35" s="178">
        <v>0</v>
      </c>
      <c r="S35" s="179"/>
      <c r="T35" s="178">
        <v>0</v>
      </c>
      <c r="U35" s="218"/>
      <c r="W35" s="1">
        <f>C35-G35</f>
        <v>0</v>
      </c>
      <c r="X35" s="1">
        <f t="shared" si="0"/>
        <v>0</v>
      </c>
      <c r="Y35" s="1">
        <f>SUM(L35:N35)-P35</f>
        <v>0</v>
      </c>
      <c r="Z35" s="5">
        <f>AA35-P35-R35-T35</f>
        <v>0</v>
      </c>
      <c r="AA35" s="64">
        <v>9802</v>
      </c>
      <c r="AC35" s="1">
        <f>IF(AND(N35=0,P35=0,R35=0,T35=0,X35=0,W35=0),0,1)</f>
        <v>1</v>
      </c>
      <c r="AD35" s="1">
        <f>IF(AND(W35=0,X35=0,Y35=0,Z35=0),0,1)</f>
        <v>0</v>
      </c>
      <c r="AE35" s="19" t="str">
        <f t="shared" si="1"/>
        <v>確</v>
      </c>
      <c r="AF35" s="1" t="str">
        <f t="shared" si="2"/>
        <v>確</v>
      </c>
    </row>
    <row r="36" spans="2:32" ht="21" customHeight="1" hidden="1">
      <c r="B36" s="2" t="s">
        <v>130</v>
      </c>
      <c r="C36" s="1">
        <v>12</v>
      </c>
      <c r="D36" s="3" t="s">
        <v>129</v>
      </c>
      <c r="E36" s="170" t="s">
        <v>64</v>
      </c>
      <c r="F36" s="168"/>
      <c r="G36" s="67">
        <v>12</v>
      </c>
      <c r="H36" s="68">
        <v>4932</v>
      </c>
      <c r="I36" s="69">
        <v>466</v>
      </c>
      <c r="J36" s="69">
        <v>2846</v>
      </c>
      <c r="K36" s="69"/>
      <c r="L36" s="178">
        <v>8244</v>
      </c>
      <c r="M36" s="179"/>
      <c r="N36" s="178">
        <v>207</v>
      </c>
      <c r="O36" s="179"/>
      <c r="P36" s="178">
        <v>8451</v>
      </c>
      <c r="Q36" s="179"/>
      <c r="R36" s="178">
        <v>0</v>
      </c>
      <c r="S36" s="179"/>
      <c r="T36" s="178">
        <v>0</v>
      </c>
      <c r="U36" s="218"/>
      <c r="W36" s="1">
        <f>C36-G36</f>
        <v>0</v>
      </c>
      <c r="X36" s="1">
        <f t="shared" si="0"/>
        <v>0</v>
      </c>
      <c r="Y36" s="1">
        <f>SUM(L36:N36)-P36</f>
        <v>0</v>
      </c>
      <c r="Z36" s="5">
        <f>AA36-P36-R36-T36</f>
        <v>0</v>
      </c>
      <c r="AA36" s="64">
        <v>8451</v>
      </c>
      <c r="AC36" s="1">
        <f>IF(AND(N36=0,P36=0,R36=0,T36=0,X36=0,W36=0),0,1)</f>
        <v>1</v>
      </c>
      <c r="AD36" s="1">
        <f>IF(AND(W36=0,X36=0,Y36=0,Z36=0),0,1)</f>
        <v>0</v>
      </c>
      <c r="AE36" s="19" t="str">
        <f t="shared" si="1"/>
        <v>確</v>
      </c>
      <c r="AF36" s="1" t="str">
        <f t="shared" si="2"/>
        <v>確</v>
      </c>
    </row>
    <row r="37" spans="2:32" ht="21" customHeight="1" hidden="1">
      <c r="B37" s="2" t="s">
        <v>130</v>
      </c>
      <c r="C37" s="1">
        <v>13</v>
      </c>
      <c r="D37" s="3" t="s">
        <v>129</v>
      </c>
      <c r="E37" s="170" t="s">
        <v>65</v>
      </c>
      <c r="F37" s="168"/>
      <c r="G37" s="67">
        <v>13</v>
      </c>
      <c r="H37" s="68">
        <v>2407</v>
      </c>
      <c r="I37" s="69">
        <v>118</v>
      </c>
      <c r="J37" s="69">
        <v>1038</v>
      </c>
      <c r="K37" s="69"/>
      <c r="L37" s="178">
        <v>3563</v>
      </c>
      <c r="M37" s="179"/>
      <c r="N37" s="178">
        <v>82</v>
      </c>
      <c r="O37" s="179"/>
      <c r="P37" s="178">
        <v>3645</v>
      </c>
      <c r="Q37" s="179"/>
      <c r="R37" s="178">
        <v>0</v>
      </c>
      <c r="S37" s="179"/>
      <c r="T37" s="178">
        <v>0</v>
      </c>
      <c r="U37" s="218"/>
      <c r="W37" s="1">
        <f>C37-G37</f>
        <v>0</v>
      </c>
      <c r="X37" s="1">
        <f t="shared" si="0"/>
        <v>0</v>
      </c>
      <c r="Y37" s="1">
        <f>SUM(L37:N37)-P37</f>
        <v>0</v>
      </c>
      <c r="Z37" s="5">
        <f>AA37-P37-R37-T37</f>
        <v>0</v>
      </c>
      <c r="AA37" s="64">
        <v>3645</v>
      </c>
      <c r="AC37" s="1">
        <f>IF(AND(N37=0,P37=0,R37=0,T37=0,X37=0,W37=0),0,1)</f>
        <v>1</v>
      </c>
      <c r="AD37" s="1">
        <f>IF(AND(W37=0,X37=0,Y37=0,Z37=0),0,1)</f>
        <v>0</v>
      </c>
      <c r="AE37" s="19" t="str">
        <f t="shared" si="1"/>
        <v>確</v>
      </c>
      <c r="AF37" s="1" t="str">
        <f t="shared" si="2"/>
        <v>確</v>
      </c>
    </row>
    <row r="38" spans="5:32" ht="21" customHeight="1" hidden="1">
      <c r="E38" s="169" t="s">
        <v>66</v>
      </c>
      <c r="F38" s="167"/>
      <c r="G38" s="84"/>
      <c r="H38" s="85">
        <v>21319</v>
      </c>
      <c r="I38" s="86">
        <v>1427</v>
      </c>
      <c r="J38" s="86">
        <v>8687</v>
      </c>
      <c r="K38" s="86">
        <v>0</v>
      </c>
      <c r="L38" s="231">
        <v>31433</v>
      </c>
      <c r="M38" s="232"/>
      <c r="N38" s="231">
        <v>763</v>
      </c>
      <c r="O38" s="232">
        <v>0</v>
      </c>
      <c r="P38" s="233">
        <v>32196</v>
      </c>
      <c r="Q38" s="234">
        <v>0</v>
      </c>
      <c r="R38" s="231">
        <v>0</v>
      </c>
      <c r="S38" s="232">
        <v>0</v>
      </c>
      <c r="T38" s="231">
        <v>0</v>
      </c>
      <c r="U38" s="235">
        <v>0</v>
      </c>
      <c r="X38" s="1">
        <f t="shared" si="0"/>
        <v>0</v>
      </c>
      <c r="Y38" s="1">
        <f>IF(N38="",0,SUM(L38:N38)-P38)</f>
        <v>0</v>
      </c>
      <c r="Z38" s="5">
        <f>IF(OR(R38="",T38=""),0,AA38-P38-R38-T38)</f>
        <v>0</v>
      </c>
      <c r="AA38" s="87">
        <f>IF(AA34*AA35*AA36*AA37=0,0,SUM(AA34:AA37))</f>
        <v>32196</v>
      </c>
      <c r="AE38" s="19" t="str">
        <f t="shared" si="1"/>
        <v>確</v>
      </c>
      <c r="AF38" s="1" t="str">
        <f t="shared" si="2"/>
        <v>確</v>
      </c>
    </row>
    <row r="39" spans="2:32" ht="21" customHeight="1" hidden="1">
      <c r="B39" s="2" t="s">
        <v>130</v>
      </c>
      <c r="C39" s="1">
        <v>14</v>
      </c>
      <c r="D39" s="3" t="s">
        <v>129</v>
      </c>
      <c r="E39" s="181" t="s">
        <v>67</v>
      </c>
      <c r="F39" s="182"/>
      <c r="G39" s="81">
        <v>14</v>
      </c>
      <c r="H39" s="82">
        <v>3155</v>
      </c>
      <c r="I39" s="83">
        <v>346</v>
      </c>
      <c r="J39" s="83">
        <v>4289</v>
      </c>
      <c r="K39" s="83"/>
      <c r="L39" s="227">
        <v>7790</v>
      </c>
      <c r="M39" s="228"/>
      <c r="N39" s="227">
        <v>142</v>
      </c>
      <c r="O39" s="228"/>
      <c r="P39" s="227">
        <v>7932</v>
      </c>
      <c r="Q39" s="228"/>
      <c r="R39" s="227">
        <v>1</v>
      </c>
      <c r="S39" s="228"/>
      <c r="T39" s="227">
        <v>0</v>
      </c>
      <c r="U39" s="230"/>
      <c r="W39" s="1">
        <f aca="true" t="shared" si="3" ref="W39:W47">C39-G39</f>
        <v>0</v>
      </c>
      <c r="X39" s="1">
        <f t="shared" si="0"/>
        <v>0</v>
      </c>
      <c r="Y39" s="1">
        <f aca="true" t="shared" si="4" ref="Y39:Y46">SUM(L39:N39)-P39</f>
        <v>0</v>
      </c>
      <c r="Z39" s="5">
        <f aca="true" t="shared" si="5" ref="Z39:Z46">AA39-P39-R39-T39</f>
        <v>0</v>
      </c>
      <c r="AA39" s="64">
        <v>7933</v>
      </c>
      <c r="AC39" s="1">
        <f aca="true" t="shared" si="6" ref="AC39:AC46">IF(AND(N39=0,P39=0,R39=0,T39=0,X39=0,W39=0),0,1)</f>
        <v>1</v>
      </c>
      <c r="AD39" s="1">
        <f aca="true" t="shared" si="7" ref="AD39:AD46">IF(AND(W39=0,X39=0,Y39=0,Z39=0),0,1)</f>
        <v>0</v>
      </c>
      <c r="AE39" s="19" t="str">
        <f t="shared" si="1"/>
        <v>確</v>
      </c>
      <c r="AF39" s="1" t="str">
        <f t="shared" si="2"/>
        <v>確</v>
      </c>
    </row>
    <row r="40" spans="2:32" ht="21" customHeight="1" hidden="1">
      <c r="B40" s="2" t="s">
        <v>130</v>
      </c>
      <c r="C40" s="1">
        <v>15</v>
      </c>
      <c r="D40" s="3" t="s">
        <v>129</v>
      </c>
      <c r="E40" s="170" t="s">
        <v>68</v>
      </c>
      <c r="F40" s="168"/>
      <c r="G40" s="67">
        <v>15</v>
      </c>
      <c r="H40" s="68">
        <v>7232</v>
      </c>
      <c r="I40" s="69">
        <v>537</v>
      </c>
      <c r="J40" s="69">
        <v>3892</v>
      </c>
      <c r="K40" s="69"/>
      <c r="L40" s="178">
        <v>11661</v>
      </c>
      <c r="M40" s="179"/>
      <c r="N40" s="178">
        <v>272</v>
      </c>
      <c r="O40" s="179"/>
      <c r="P40" s="178">
        <v>11933</v>
      </c>
      <c r="Q40" s="179"/>
      <c r="R40" s="178">
        <v>0</v>
      </c>
      <c r="S40" s="179"/>
      <c r="T40" s="178">
        <v>0</v>
      </c>
      <c r="U40" s="218"/>
      <c r="W40" s="1">
        <f t="shared" si="3"/>
        <v>0</v>
      </c>
      <c r="X40" s="1">
        <f t="shared" si="0"/>
        <v>0</v>
      </c>
      <c r="Y40" s="1">
        <f t="shared" si="4"/>
        <v>0</v>
      </c>
      <c r="Z40" s="5">
        <f t="shared" si="5"/>
        <v>0</v>
      </c>
      <c r="AA40" s="64">
        <v>11933</v>
      </c>
      <c r="AC40" s="1">
        <f t="shared" si="6"/>
        <v>1</v>
      </c>
      <c r="AD40" s="1">
        <f t="shared" si="7"/>
        <v>0</v>
      </c>
      <c r="AE40" s="19" t="str">
        <f t="shared" si="1"/>
        <v>確</v>
      </c>
      <c r="AF40" s="1" t="str">
        <f t="shared" si="2"/>
        <v>確</v>
      </c>
    </row>
    <row r="41" spans="2:32" ht="21" customHeight="1" hidden="1">
      <c r="B41" s="2" t="s">
        <v>130</v>
      </c>
      <c r="C41" s="1">
        <v>16</v>
      </c>
      <c r="D41" s="3" t="s">
        <v>129</v>
      </c>
      <c r="E41" s="170" t="s">
        <v>69</v>
      </c>
      <c r="F41" s="168"/>
      <c r="G41" s="67">
        <v>16</v>
      </c>
      <c r="H41" s="68">
        <v>8282</v>
      </c>
      <c r="I41" s="69">
        <v>1245</v>
      </c>
      <c r="J41" s="69">
        <v>8392</v>
      </c>
      <c r="K41" s="69"/>
      <c r="L41" s="178">
        <v>17919</v>
      </c>
      <c r="M41" s="179"/>
      <c r="N41" s="178">
        <v>484</v>
      </c>
      <c r="O41" s="179"/>
      <c r="P41" s="178">
        <v>18403</v>
      </c>
      <c r="Q41" s="179"/>
      <c r="R41" s="178">
        <v>0</v>
      </c>
      <c r="S41" s="179"/>
      <c r="T41" s="178">
        <v>1</v>
      </c>
      <c r="U41" s="218"/>
      <c r="W41" s="1">
        <f t="shared" si="3"/>
        <v>0</v>
      </c>
      <c r="X41" s="1">
        <f t="shared" si="0"/>
        <v>0</v>
      </c>
      <c r="Y41" s="1">
        <f t="shared" si="4"/>
        <v>0</v>
      </c>
      <c r="Z41" s="5">
        <f t="shared" si="5"/>
        <v>0</v>
      </c>
      <c r="AA41" s="64">
        <v>18404</v>
      </c>
      <c r="AC41" s="1">
        <f t="shared" si="6"/>
        <v>1</v>
      </c>
      <c r="AD41" s="1">
        <f t="shared" si="7"/>
        <v>0</v>
      </c>
      <c r="AE41" s="19" t="str">
        <f t="shared" si="1"/>
        <v>確</v>
      </c>
      <c r="AF41" s="1" t="str">
        <f t="shared" si="2"/>
        <v>確</v>
      </c>
    </row>
    <row r="42" spans="2:32" ht="21" customHeight="1" hidden="1">
      <c r="B42" s="2" t="s">
        <v>130</v>
      </c>
      <c r="C42" s="1">
        <v>17</v>
      </c>
      <c r="D42" s="3" t="s">
        <v>129</v>
      </c>
      <c r="E42" s="170" t="s">
        <v>70</v>
      </c>
      <c r="F42" s="168"/>
      <c r="G42" s="67">
        <v>17</v>
      </c>
      <c r="H42" s="68">
        <v>578</v>
      </c>
      <c r="I42" s="69">
        <v>35</v>
      </c>
      <c r="J42" s="69">
        <v>205</v>
      </c>
      <c r="K42" s="69"/>
      <c r="L42" s="178">
        <v>818</v>
      </c>
      <c r="M42" s="179"/>
      <c r="N42" s="178">
        <v>23</v>
      </c>
      <c r="O42" s="179"/>
      <c r="P42" s="178">
        <v>841</v>
      </c>
      <c r="Q42" s="179"/>
      <c r="R42" s="178">
        <v>0</v>
      </c>
      <c r="S42" s="179"/>
      <c r="T42" s="178">
        <v>0</v>
      </c>
      <c r="U42" s="218"/>
      <c r="W42" s="1">
        <f t="shared" si="3"/>
        <v>0</v>
      </c>
      <c r="X42" s="1">
        <f t="shared" si="0"/>
        <v>0</v>
      </c>
      <c r="Y42" s="1">
        <f t="shared" si="4"/>
        <v>0</v>
      </c>
      <c r="Z42" s="5">
        <f t="shared" si="5"/>
        <v>0</v>
      </c>
      <c r="AA42" s="64">
        <v>841</v>
      </c>
      <c r="AC42" s="1">
        <f t="shared" si="6"/>
        <v>1</v>
      </c>
      <c r="AD42" s="1">
        <f t="shared" si="7"/>
        <v>0</v>
      </c>
      <c r="AE42" s="19" t="str">
        <f t="shared" si="1"/>
        <v>確</v>
      </c>
      <c r="AF42" s="1" t="str">
        <f t="shared" si="2"/>
        <v>確</v>
      </c>
    </row>
    <row r="43" spans="2:32" ht="21" customHeight="1" hidden="1">
      <c r="B43" s="2" t="s">
        <v>130</v>
      </c>
      <c r="C43" s="1">
        <v>18</v>
      </c>
      <c r="D43" s="3" t="s">
        <v>129</v>
      </c>
      <c r="E43" s="170" t="s">
        <v>71</v>
      </c>
      <c r="F43" s="168"/>
      <c r="G43" s="67">
        <v>18</v>
      </c>
      <c r="H43" s="68">
        <v>730</v>
      </c>
      <c r="I43" s="69">
        <v>20</v>
      </c>
      <c r="J43" s="69">
        <v>227</v>
      </c>
      <c r="K43" s="69"/>
      <c r="L43" s="178">
        <v>977</v>
      </c>
      <c r="M43" s="179"/>
      <c r="N43" s="178">
        <v>19</v>
      </c>
      <c r="O43" s="179"/>
      <c r="P43" s="178">
        <v>996</v>
      </c>
      <c r="Q43" s="179"/>
      <c r="R43" s="178">
        <v>0</v>
      </c>
      <c r="S43" s="179"/>
      <c r="T43" s="178">
        <v>0</v>
      </c>
      <c r="U43" s="218"/>
      <c r="W43" s="1">
        <f t="shared" si="3"/>
        <v>0</v>
      </c>
      <c r="X43" s="1">
        <f t="shared" si="0"/>
        <v>0</v>
      </c>
      <c r="Y43" s="1">
        <f t="shared" si="4"/>
        <v>0</v>
      </c>
      <c r="Z43" s="5">
        <f t="shared" si="5"/>
        <v>0</v>
      </c>
      <c r="AA43" s="64">
        <v>996</v>
      </c>
      <c r="AC43" s="1">
        <f t="shared" si="6"/>
        <v>1</v>
      </c>
      <c r="AD43" s="1">
        <f t="shared" si="7"/>
        <v>0</v>
      </c>
      <c r="AE43" s="19" t="str">
        <f t="shared" si="1"/>
        <v>確</v>
      </c>
      <c r="AF43" s="1" t="str">
        <f t="shared" si="2"/>
        <v>確</v>
      </c>
    </row>
    <row r="44" spans="2:32" ht="21" customHeight="1" hidden="1">
      <c r="B44" s="2" t="s">
        <v>130</v>
      </c>
      <c r="C44" s="1">
        <v>19</v>
      </c>
      <c r="D44" s="3" t="s">
        <v>129</v>
      </c>
      <c r="E44" s="170" t="s">
        <v>72</v>
      </c>
      <c r="F44" s="168"/>
      <c r="G44" s="67">
        <v>19</v>
      </c>
      <c r="H44" s="68">
        <v>1551</v>
      </c>
      <c r="I44" s="69">
        <v>42</v>
      </c>
      <c r="J44" s="69">
        <v>517</v>
      </c>
      <c r="K44" s="69"/>
      <c r="L44" s="178">
        <v>2110</v>
      </c>
      <c r="M44" s="179"/>
      <c r="N44" s="178">
        <v>37</v>
      </c>
      <c r="O44" s="179"/>
      <c r="P44" s="178">
        <v>2147</v>
      </c>
      <c r="Q44" s="179"/>
      <c r="R44" s="178">
        <v>0</v>
      </c>
      <c r="S44" s="179"/>
      <c r="T44" s="178">
        <v>0</v>
      </c>
      <c r="U44" s="218"/>
      <c r="W44" s="1">
        <f t="shared" si="3"/>
        <v>0</v>
      </c>
      <c r="X44" s="1">
        <f t="shared" si="0"/>
        <v>0</v>
      </c>
      <c r="Y44" s="1">
        <f t="shared" si="4"/>
        <v>0</v>
      </c>
      <c r="Z44" s="5">
        <f t="shared" si="5"/>
        <v>0</v>
      </c>
      <c r="AA44" s="64">
        <v>2147</v>
      </c>
      <c r="AC44" s="1">
        <f t="shared" si="6"/>
        <v>1</v>
      </c>
      <c r="AD44" s="1">
        <f t="shared" si="7"/>
        <v>0</v>
      </c>
      <c r="AE44" s="19" t="str">
        <f t="shared" si="1"/>
        <v>確</v>
      </c>
      <c r="AF44" s="1" t="str">
        <f t="shared" si="2"/>
        <v>確</v>
      </c>
    </row>
    <row r="45" spans="2:32" ht="21" customHeight="1" hidden="1">
      <c r="B45" s="2" t="s">
        <v>130</v>
      </c>
      <c r="C45" s="1">
        <v>20</v>
      </c>
      <c r="D45" s="3" t="s">
        <v>129</v>
      </c>
      <c r="E45" s="170" t="s">
        <v>73</v>
      </c>
      <c r="F45" s="168"/>
      <c r="G45" s="67">
        <v>20</v>
      </c>
      <c r="H45" s="68">
        <v>462</v>
      </c>
      <c r="I45" s="69">
        <v>6</v>
      </c>
      <c r="J45" s="69">
        <v>98</v>
      </c>
      <c r="K45" s="69"/>
      <c r="L45" s="178">
        <v>566</v>
      </c>
      <c r="M45" s="179"/>
      <c r="N45" s="178">
        <v>14</v>
      </c>
      <c r="O45" s="179"/>
      <c r="P45" s="178">
        <v>580</v>
      </c>
      <c r="Q45" s="179"/>
      <c r="R45" s="178">
        <v>0</v>
      </c>
      <c r="S45" s="179"/>
      <c r="T45" s="178">
        <v>0</v>
      </c>
      <c r="U45" s="218"/>
      <c r="W45" s="1">
        <f t="shared" si="3"/>
        <v>0</v>
      </c>
      <c r="X45" s="1">
        <f t="shared" si="0"/>
        <v>0</v>
      </c>
      <c r="Y45" s="1">
        <f t="shared" si="4"/>
        <v>0</v>
      </c>
      <c r="Z45" s="5">
        <f t="shared" si="5"/>
        <v>0</v>
      </c>
      <c r="AA45" s="64">
        <v>580</v>
      </c>
      <c r="AC45" s="1">
        <f t="shared" si="6"/>
        <v>1</v>
      </c>
      <c r="AD45" s="1">
        <f t="shared" si="7"/>
        <v>0</v>
      </c>
      <c r="AE45" s="19" t="str">
        <f t="shared" si="1"/>
        <v>確</v>
      </c>
      <c r="AF45" s="1" t="str">
        <f t="shared" si="2"/>
        <v>確</v>
      </c>
    </row>
    <row r="46" spans="2:32" ht="21" customHeight="1" hidden="1">
      <c r="B46" s="2" t="s">
        <v>130</v>
      </c>
      <c r="C46" s="1">
        <v>21</v>
      </c>
      <c r="D46" s="3" t="s">
        <v>129</v>
      </c>
      <c r="E46" s="170" t="s">
        <v>74</v>
      </c>
      <c r="F46" s="168"/>
      <c r="G46" s="67">
        <v>21</v>
      </c>
      <c r="H46" s="68">
        <v>719</v>
      </c>
      <c r="I46" s="69">
        <v>9</v>
      </c>
      <c r="J46" s="69">
        <v>139</v>
      </c>
      <c r="K46" s="69"/>
      <c r="L46" s="178">
        <v>867</v>
      </c>
      <c r="M46" s="179"/>
      <c r="N46" s="178">
        <v>14</v>
      </c>
      <c r="O46" s="179"/>
      <c r="P46" s="178">
        <v>881</v>
      </c>
      <c r="Q46" s="179"/>
      <c r="R46" s="178">
        <v>0</v>
      </c>
      <c r="S46" s="179"/>
      <c r="T46" s="178">
        <v>1</v>
      </c>
      <c r="U46" s="218"/>
      <c r="W46" s="1">
        <f t="shared" si="3"/>
        <v>0</v>
      </c>
      <c r="X46" s="1">
        <f t="shared" si="0"/>
        <v>0</v>
      </c>
      <c r="Y46" s="1">
        <f t="shared" si="4"/>
        <v>0</v>
      </c>
      <c r="Z46" s="5">
        <f t="shared" si="5"/>
        <v>0</v>
      </c>
      <c r="AA46" s="64">
        <v>882</v>
      </c>
      <c r="AC46" s="1">
        <f t="shared" si="6"/>
        <v>1</v>
      </c>
      <c r="AD46" s="1">
        <f t="shared" si="7"/>
        <v>0</v>
      </c>
      <c r="AE46" s="19" t="str">
        <f t="shared" si="1"/>
        <v>確</v>
      </c>
      <c r="AF46" s="1" t="str">
        <f t="shared" si="2"/>
        <v>確</v>
      </c>
    </row>
    <row r="47" spans="5:32" ht="21" customHeight="1" hidden="1" thickBot="1">
      <c r="E47" s="169" t="s">
        <v>75</v>
      </c>
      <c r="F47" s="167"/>
      <c r="G47" s="84"/>
      <c r="H47" s="85">
        <v>22709</v>
      </c>
      <c r="I47" s="86">
        <v>2240</v>
      </c>
      <c r="J47" s="86">
        <v>17759</v>
      </c>
      <c r="K47" s="86">
        <v>0</v>
      </c>
      <c r="L47" s="231">
        <v>42708</v>
      </c>
      <c r="M47" s="232">
        <v>0</v>
      </c>
      <c r="N47" s="231">
        <v>1005</v>
      </c>
      <c r="O47" s="232">
        <v>0</v>
      </c>
      <c r="P47" s="233">
        <v>43713</v>
      </c>
      <c r="Q47" s="234">
        <v>0</v>
      </c>
      <c r="R47" s="231">
        <v>1</v>
      </c>
      <c r="S47" s="232">
        <v>0</v>
      </c>
      <c r="T47" s="231">
        <v>2</v>
      </c>
      <c r="U47" s="235">
        <v>0</v>
      </c>
      <c r="W47" s="1">
        <f t="shared" si="3"/>
        <v>0</v>
      </c>
      <c r="X47" s="1">
        <f t="shared" si="0"/>
        <v>0</v>
      </c>
      <c r="Y47" s="1">
        <f>IF(N47="",0,SUM(L47:N47)-P47)</f>
        <v>0</v>
      </c>
      <c r="Z47" s="5">
        <f>IF(OR(R47="",T47=""),0,AA47-P47-R47-T47)</f>
        <v>0</v>
      </c>
      <c r="AA47" s="87">
        <f>IF(AA39*AA40*AA41*AA42*AA43*AA44*AA45*AA46=0,0,SUM(AA39:AA46))</f>
        <v>43716</v>
      </c>
      <c r="AC47" s="1">
        <f>IF(AND(W47=0,N47=0,P47=0,R47=0,T47=0,X47=0),0,1)</f>
        <v>1</v>
      </c>
      <c r="AD47" s="1">
        <f>IF(AND(X47=0,Y47=0,Z47=0),0,1)</f>
        <v>0</v>
      </c>
      <c r="AE47" s="19" t="str">
        <f t="shared" si="1"/>
        <v>確</v>
      </c>
      <c r="AF47" s="1" t="str">
        <f t="shared" si="2"/>
        <v>確</v>
      </c>
    </row>
    <row r="48" spans="5:32" ht="21" customHeight="1" hidden="1" thickBot="1">
      <c r="E48" s="172" t="s">
        <v>76</v>
      </c>
      <c r="F48" s="173"/>
      <c r="G48" s="73"/>
      <c r="H48" s="74">
        <v>47252</v>
      </c>
      <c r="I48" s="75">
        <v>3880</v>
      </c>
      <c r="J48" s="75">
        <v>28528</v>
      </c>
      <c r="K48" s="75">
        <v>0</v>
      </c>
      <c r="L48" s="180">
        <v>79660</v>
      </c>
      <c r="M48" s="171">
        <v>0</v>
      </c>
      <c r="N48" s="180">
        <v>1884</v>
      </c>
      <c r="O48" s="171">
        <v>0</v>
      </c>
      <c r="P48" s="180">
        <v>81544</v>
      </c>
      <c r="Q48" s="171">
        <v>0</v>
      </c>
      <c r="R48" s="180">
        <v>1</v>
      </c>
      <c r="S48" s="171">
        <v>0</v>
      </c>
      <c r="T48" s="180">
        <v>2</v>
      </c>
      <c r="U48" s="226">
        <v>0</v>
      </c>
      <c r="X48" s="1">
        <f t="shared" si="0"/>
        <v>0</v>
      </c>
      <c r="Y48" s="1">
        <f>IF(N48="",0,SUM(L48:N48)-P48)</f>
        <v>0</v>
      </c>
      <c r="Z48" s="5">
        <f>IF(OR(R48="",T48=""),0,AA48-P48-R48-T48)</f>
        <v>0</v>
      </c>
      <c r="AA48" s="88">
        <f>AA33+AA38+AA47</f>
        <v>81547</v>
      </c>
      <c r="AC48" s="1">
        <f>IF(AND(W48=0,N48=0,P48=0,R48=0,T48=0,X48=0),0,1)</f>
        <v>1</v>
      </c>
      <c r="AD48" s="1">
        <f>IF(AND(X48=0,Y48=0,Z48=0),0,1)</f>
        <v>0</v>
      </c>
      <c r="AE48" s="19" t="str">
        <f t="shared" si="1"/>
        <v>確</v>
      </c>
      <c r="AF48" s="1" t="str">
        <f t="shared" si="2"/>
        <v>確</v>
      </c>
    </row>
    <row r="49" spans="5:32" ht="21" customHeight="1" hidden="1" thickBot="1">
      <c r="E49" s="172" t="s">
        <v>77</v>
      </c>
      <c r="F49" s="173"/>
      <c r="G49" s="89"/>
      <c r="H49" s="90">
        <v>114541</v>
      </c>
      <c r="I49" s="91">
        <v>9342</v>
      </c>
      <c r="J49" s="91">
        <v>82069</v>
      </c>
      <c r="K49" s="91">
        <v>0</v>
      </c>
      <c r="L49" s="180">
        <v>205952</v>
      </c>
      <c r="M49" s="171">
        <v>0</v>
      </c>
      <c r="N49" s="180">
        <v>4627</v>
      </c>
      <c r="O49" s="171">
        <v>0</v>
      </c>
      <c r="P49" s="180">
        <v>210579</v>
      </c>
      <c r="Q49" s="171">
        <v>0</v>
      </c>
      <c r="R49" s="180">
        <v>2</v>
      </c>
      <c r="S49" s="171">
        <v>0</v>
      </c>
      <c r="T49" s="180">
        <v>4</v>
      </c>
      <c r="U49" s="226">
        <v>0</v>
      </c>
      <c r="X49" s="1">
        <f t="shared" si="0"/>
        <v>0</v>
      </c>
      <c r="Y49" s="1">
        <f>IF(N49="",0,SUM(L49:N49)-P49)</f>
        <v>0</v>
      </c>
      <c r="Z49" s="5">
        <f>IF(R49="",0,AA49-P49-R49-T49)</f>
        <v>0</v>
      </c>
      <c r="AA49" s="76">
        <f>AA32+AA48</f>
        <v>210585</v>
      </c>
      <c r="AC49" s="1">
        <f>IF(AND(W49=0,N49=0,P49=0,R49=0,T49=0,X49=0),0,1)</f>
        <v>1</v>
      </c>
      <c r="AD49" s="1">
        <f>IF(AND(X49=0,Y49=0,Z49=0),0,1)</f>
        <v>0</v>
      </c>
      <c r="AE49" s="19" t="str">
        <f t="shared" si="1"/>
        <v>確</v>
      </c>
      <c r="AF49" s="1" t="str">
        <f t="shared" si="2"/>
        <v>確</v>
      </c>
    </row>
    <row r="50" spans="8:21" ht="21" customHeight="1" hidden="1"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6:21" ht="21" customHeight="1" hidden="1">
      <c r="F51" s="21" t="s">
        <v>45</v>
      </c>
      <c r="G51" s="22"/>
      <c r="H51" s="92">
        <v>210585</v>
      </c>
      <c r="I51" s="47" t="s">
        <v>46</v>
      </c>
      <c r="J51" s="93">
        <v>210585</v>
      </c>
      <c r="K51" s="45"/>
      <c r="L51" s="203" t="s">
        <v>47</v>
      </c>
      <c r="M51" s="211"/>
      <c r="N51" s="238">
        <v>0</v>
      </c>
      <c r="O51" s="239"/>
      <c r="P51" s="236" t="s">
        <v>48</v>
      </c>
      <c r="Q51" s="211"/>
      <c r="R51" s="174">
        <v>100</v>
      </c>
      <c r="S51" s="175"/>
      <c r="T51" s="42"/>
      <c r="U51" s="42"/>
    </row>
    <row r="52" spans="6:21" ht="21" customHeight="1" hidden="1">
      <c r="F52" s="25" t="s">
        <v>49</v>
      </c>
      <c r="G52" s="26"/>
      <c r="H52" s="48" t="s">
        <v>129</v>
      </c>
      <c r="I52" s="51" t="s">
        <v>50</v>
      </c>
      <c r="J52" s="94"/>
      <c r="K52" s="49"/>
      <c r="L52" s="209" t="s">
        <v>51</v>
      </c>
      <c r="M52" s="213"/>
      <c r="N52" s="176" t="s">
        <v>129</v>
      </c>
      <c r="O52" s="177"/>
      <c r="P52" s="237" t="s">
        <v>52</v>
      </c>
      <c r="Q52" s="213"/>
      <c r="R52" s="176" t="s">
        <v>129</v>
      </c>
      <c r="S52" s="177"/>
      <c r="T52" s="42"/>
      <c r="U52" s="42"/>
    </row>
    <row r="55" ht="12" hidden="1">
      <c r="F55" s="4" t="s">
        <v>14</v>
      </c>
    </row>
    <row r="56" spans="5:20" ht="12" hidden="1">
      <c r="E56" s="1" t="s">
        <v>78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ht="12" hidden="1">
      <c r="F57" s="4" t="s">
        <v>15</v>
      </c>
    </row>
    <row r="58" spans="5:20" ht="12" hidden="1">
      <c r="E58" s="1" t="s">
        <v>79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ht="12" hidden="1"/>
    <row r="60" spans="6:20" ht="12" hidden="1">
      <c r="F60" s="4" t="s">
        <v>16</v>
      </c>
      <c r="L60" s="9" t="s">
        <v>80</v>
      </c>
      <c r="N60" s="4" t="s">
        <v>23</v>
      </c>
      <c r="P60" s="4" t="s">
        <v>81</v>
      </c>
      <c r="R60" s="4" t="s">
        <v>23</v>
      </c>
      <c r="T60" s="4" t="s">
        <v>82</v>
      </c>
    </row>
    <row r="61" ht="12" hidden="1"/>
    <row r="62" ht="12" hidden="1">
      <c r="F62" s="4" t="s">
        <v>17</v>
      </c>
    </row>
    <row r="63" ht="12" hidden="1">
      <c r="F63" s="4" t="s">
        <v>18</v>
      </c>
    </row>
  </sheetData>
  <mergeCells count="188">
    <mergeCell ref="N19:O19"/>
    <mergeCell ref="L18:M18"/>
    <mergeCell ref="L19:M19"/>
    <mergeCell ref="P18:Q18"/>
    <mergeCell ref="P19:Q19"/>
    <mergeCell ref="N18:O18"/>
    <mergeCell ref="E32:F32"/>
    <mergeCell ref="E33:F33"/>
    <mergeCell ref="E34:F34"/>
    <mergeCell ref="G12:G14"/>
    <mergeCell ref="G26:G28"/>
    <mergeCell ref="E29:F29"/>
    <mergeCell ref="E30:F30"/>
    <mergeCell ref="E26:F28"/>
    <mergeCell ref="E31:F31"/>
    <mergeCell ref="P51:Q51"/>
    <mergeCell ref="P52:Q52"/>
    <mergeCell ref="L51:M51"/>
    <mergeCell ref="L52:M52"/>
    <mergeCell ref="N51:O51"/>
    <mergeCell ref="N52:O52"/>
    <mergeCell ref="P49:Q49"/>
    <mergeCell ref="T49:U49"/>
    <mergeCell ref="T47:U47"/>
    <mergeCell ref="P48:Q48"/>
    <mergeCell ref="T48:U48"/>
    <mergeCell ref="N48:O48"/>
    <mergeCell ref="L48:M48"/>
    <mergeCell ref="N49:O49"/>
    <mergeCell ref="L49:M49"/>
    <mergeCell ref="T46:U46"/>
    <mergeCell ref="R48:S48"/>
    <mergeCell ref="N46:O46"/>
    <mergeCell ref="L46:M46"/>
    <mergeCell ref="N47:O47"/>
    <mergeCell ref="R47:S47"/>
    <mergeCell ref="L47:M47"/>
    <mergeCell ref="P47:Q47"/>
    <mergeCell ref="R46:S46"/>
    <mergeCell ref="P46:Q46"/>
    <mergeCell ref="N44:O44"/>
    <mergeCell ref="L44:M44"/>
    <mergeCell ref="P45:Q45"/>
    <mergeCell ref="T45:U45"/>
    <mergeCell ref="N45:O45"/>
    <mergeCell ref="P44:Q44"/>
    <mergeCell ref="R45:S45"/>
    <mergeCell ref="T44:U44"/>
    <mergeCell ref="L45:M45"/>
    <mergeCell ref="T41:U41"/>
    <mergeCell ref="T42:U42"/>
    <mergeCell ref="R43:S43"/>
    <mergeCell ref="T43:U43"/>
    <mergeCell ref="L41:M41"/>
    <mergeCell ref="N42:O42"/>
    <mergeCell ref="P43:Q43"/>
    <mergeCell ref="N41:O41"/>
    <mergeCell ref="L42:M42"/>
    <mergeCell ref="N43:O43"/>
    <mergeCell ref="L43:M43"/>
    <mergeCell ref="P42:Q42"/>
    <mergeCell ref="P41:Q41"/>
    <mergeCell ref="T39:U39"/>
    <mergeCell ref="T37:U37"/>
    <mergeCell ref="R40:S40"/>
    <mergeCell ref="T40:U40"/>
    <mergeCell ref="R37:S37"/>
    <mergeCell ref="T38:U38"/>
    <mergeCell ref="P39:Q39"/>
    <mergeCell ref="P40:Q40"/>
    <mergeCell ref="R39:S39"/>
    <mergeCell ref="R38:S38"/>
    <mergeCell ref="P38:Q38"/>
    <mergeCell ref="N39:O39"/>
    <mergeCell ref="L40:M40"/>
    <mergeCell ref="N38:O38"/>
    <mergeCell ref="L39:M39"/>
    <mergeCell ref="N40:O40"/>
    <mergeCell ref="L38:M38"/>
    <mergeCell ref="L37:M37"/>
    <mergeCell ref="L36:M36"/>
    <mergeCell ref="N37:O37"/>
    <mergeCell ref="P36:Q36"/>
    <mergeCell ref="P37:Q37"/>
    <mergeCell ref="N36:O36"/>
    <mergeCell ref="T33:U33"/>
    <mergeCell ref="R35:S35"/>
    <mergeCell ref="T36:U36"/>
    <mergeCell ref="T34:U34"/>
    <mergeCell ref="R36:S36"/>
    <mergeCell ref="T32:U32"/>
    <mergeCell ref="P33:Q33"/>
    <mergeCell ref="L34:M34"/>
    <mergeCell ref="N35:O35"/>
    <mergeCell ref="P34:Q34"/>
    <mergeCell ref="L35:M35"/>
    <mergeCell ref="N34:O34"/>
    <mergeCell ref="P35:Q35"/>
    <mergeCell ref="R34:S34"/>
    <mergeCell ref="T35:U35"/>
    <mergeCell ref="L32:M32"/>
    <mergeCell ref="N33:O33"/>
    <mergeCell ref="P32:Q32"/>
    <mergeCell ref="R33:S33"/>
    <mergeCell ref="L33:M33"/>
    <mergeCell ref="N32:O32"/>
    <mergeCell ref="R32:S32"/>
    <mergeCell ref="L30:M30"/>
    <mergeCell ref="P31:Q31"/>
    <mergeCell ref="L31:M31"/>
    <mergeCell ref="T31:U31"/>
    <mergeCell ref="T29:U29"/>
    <mergeCell ref="T30:U30"/>
    <mergeCell ref="R31:S31"/>
    <mergeCell ref="N31:O31"/>
    <mergeCell ref="N30:O30"/>
    <mergeCell ref="R30:S30"/>
    <mergeCell ref="P29:Q29"/>
    <mergeCell ref="P30:Q30"/>
    <mergeCell ref="N29:O29"/>
    <mergeCell ref="R29:S29"/>
    <mergeCell ref="L28:M28"/>
    <mergeCell ref="N28:O28"/>
    <mergeCell ref="P28:Q28"/>
    <mergeCell ref="L29:M29"/>
    <mergeCell ref="L26:M26"/>
    <mergeCell ref="N26:O26"/>
    <mergeCell ref="P26:Q26"/>
    <mergeCell ref="L27:M27"/>
    <mergeCell ref="N27:O27"/>
    <mergeCell ref="P27:Q27"/>
    <mergeCell ref="L16:M16"/>
    <mergeCell ref="L12:M12"/>
    <mergeCell ref="L13:M13"/>
    <mergeCell ref="L14:M14"/>
    <mergeCell ref="L15:M15"/>
    <mergeCell ref="P16:Q16"/>
    <mergeCell ref="N12:O12"/>
    <mergeCell ref="N13:O13"/>
    <mergeCell ref="N14:O14"/>
    <mergeCell ref="N15:O15"/>
    <mergeCell ref="N16:O16"/>
    <mergeCell ref="P12:Q12"/>
    <mergeCell ref="P13:Q13"/>
    <mergeCell ref="P14:Q14"/>
    <mergeCell ref="P15:Q15"/>
    <mergeCell ref="T28:U28"/>
    <mergeCell ref="R26:S26"/>
    <mergeCell ref="R27:S27"/>
    <mergeCell ref="R28:S28"/>
    <mergeCell ref="T14:U14"/>
    <mergeCell ref="T15:U15"/>
    <mergeCell ref="T26:U26"/>
    <mergeCell ref="T27:U27"/>
    <mergeCell ref="T16:U16"/>
    <mergeCell ref="R16:S16"/>
    <mergeCell ref="T12:U12"/>
    <mergeCell ref="T13:U13"/>
    <mergeCell ref="E16:F16"/>
    <mergeCell ref="E15:F15"/>
    <mergeCell ref="E12:F14"/>
    <mergeCell ref="R12:S12"/>
    <mergeCell ref="R13:S13"/>
    <mergeCell ref="R14:S14"/>
    <mergeCell ref="R15:S15"/>
    <mergeCell ref="E35:F35"/>
    <mergeCell ref="E36:F36"/>
    <mergeCell ref="E44:F44"/>
    <mergeCell ref="E37:F37"/>
    <mergeCell ref="E38:F38"/>
    <mergeCell ref="E39:F39"/>
    <mergeCell ref="E40:F40"/>
    <mergeCell ref="E41:F41"/>
    <mergeCell ref="E42:F42"/>
    <mergeCell ref="E43:F43"/>
    <mergeCell ref="E49:F49"/>
    <mergeCell ref="E45:F45"/>
    <mergeCell ref="E46:F46"/>
    <mergeCell ref="E47:F47"/>
    <mergeCell ref="E48:F48"/>
    <mergeCell ref="R18:S18"/>
    <mergeCell ref="R19:S19"/>
    <mergeCell ref="R51:S51"/>
    <mergeCell ref="R52:S52"/>
    <mergeCell ref="R41:S41"/>
    <mergeCell ref="R42:S42"/>
    <mergeCell ref="R44:S44"/>
    <mergeCell ref="R49:S49"/>
  </mergeCells>
  <printOptions horizontalCentered="1"/>
  <pageMargins left="0.31" right="0.27" top="0.7" bottom="0.984251968503937" header="0.5118110236220472" footer="0.5118110236220472"/>
  <pageSetup blackAndWhite="1" horizontalDpi="300" verticalDpi="300" orientation="portrait" paperSize="9" r:id="rId1"/>
  <colBreaks count="1" manualBreakCount="1">
    <brk id="21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F63"/>
  <sheetViews>
    <sheetView zoomScaleSheetLayoutView="100" workbookViewId="0" topLeftCell="A1">
      <selection activeCell="J30" sqref="J30"/>
    </sheetView>
  </sheetViews>
  <sheetFormatPr defaultColWidth="9.00390625" defaultRowHeight="13.5"/>
  <cols>
    <col min="1" max="1" width="3.125" style="1" customWidth="1"/>
    <col min="2" max="2" width="5.50390625" style="2" hidden="1" customWidth="1"/>
    <col min="3" max="3" width="3.625" style="1" hidden="1" customWidth="1"/>
    <col min="4" max="4" width="3.00390625" style="3" hidden="1" customWidth="1"/>
    <col min="5" max="5" width="3.25390625" style="1" customWidth="1"/>
    <col min="6" max="6" width="12.125" style="4" customWidth="1"/>
    <col min="7" max="7" width="2.625" style="4" hidden="1" customWidth="1"/>
    <col min="8" max="10" width="9.50390625" style="4" customWidth="1"/>
    <col min="11" max="11" width="8.00390625" style="4" hidden="1" customWidth="1"/>
    <col min="12" max="21" width="4.625" style="4" customWidth="1"/>
    <col min="22" max="22" width="1.75390625" style="1" customWidth="1"/>
    <col min="23" max="23" width="2.625" style="1" hidden="1" customWidth="1"/>
    <col min="24" max="25" width="1.625" style="1" hidden="1" customWidth="1"/>
    <col min="26" max="26" width="1.625" style="5" hidden="1" customWidth="1"/>
    <col min="27" max="27" width="7.375" style="5" hidden="1" customWidth="1"/>
    <col min="28" max="28" width="1.00390625" style="1" hidden="1" customWidth="1"/>
    <col min="29" max="30" width="7.00390625" style="1" hidden="1" customWidth="1"/>
    <col min="31" max="32" width="5.50390625" style="1" hidden="1" customWidth="1"/>
    <col min="33" max="33" width="8.875" style="1" customWidth="1"/>
    <col min="34" max="16384" width="9.00390625" style="1" customWidth="1"/>
  </cols>
  <sheetData>
    <row r="2" spans="2:5" ht="12" hidden="1">
      <c r="B2" s="2">
        <v>7</v>
      </c>
      <c r="E2" s="1" t="s">
        <v>15</v>
      </c>
    </row>
    <row r="3" spans="5:21" ht="12" hidden="1">
      <c r="E3" s="6"/>
      <c r="F3" s="7"/>
      <c r="G3" s="7"/>
      <c r="H3" s="6" t="s">
        <v>131</v>
      </c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ht="12">
      <c r="E4" s="4" t="s">
        <v>14</v>
      </c>
    </row>
    <row r="5" ht="12">
      <c r="H5" s="4" t="s">
        <v>123</v>
      </c>
    </row>
    <row r="8" spans="5:16" ht="12">
      <c r="E8" s="1" t="s">
        <v>83</v>
      </c>
      <c r="L8" s="9" t="s">
        <v>124</v>
      </c>
      <c r="M8" s="10" t="s">
        <v>132</v>
      </c>
      <c r="N8" s="9" t="s">
        <v>126</v>
      </c>
      <c r="O8" s="10" t="s">
        <v>133</v>
      </c>
      <c r="P8" s="8" t="s">
        <v>20</v>
      </c>
    </row>
    <row r="9" spans="12:16" ht="12" hidden="1">
      <c r="L9" s="9"/>
      <c r="M9" s="10"/>
      <c r="N9" s="9"/>
      <c r="O9" s="10"/>
      <c r="P9" s="8"/>
    </row>
    <row r="10" spans="12:16" ht="12" hidden="1">
      <c r="L10" s="9"/>
      <c r="M10" s="10"/>
      <c r="N10" s="9"/>
      <c r="O10" s="10"/>
      <c r="P10" s="8"/>
    </row>
    <row r="11" spans="5:32" ht="13.5" hidden="1">
      <c r="E11" s="1" t="s">
        <v>21</v>
      </c>
      <c r="L11" s="9" t="s">
        <v>124</v>
      </c>
      <c r="M11" s="11" t="s">
        <v>84</v>
      </c>
      <c r="N11" s="12" t="s">
        <v>23</v>
      </c>
      <c r="O11" s="11" t="s">
        <v>85</v>
      </c>
      <c r="P11" s="13" t="s">
        <v>134</v>
      </c>
      <c r="Q11" s="11" t="s">
        <v>86</v>
      </c>
      <c r="R11" s="12" t="s">
        <v>126</v>
      </c>
      <c r="S11" s="11" t="s">
        <v>87</v>
      </c>
      <c r="T11" s="14" t="s">
        <v>135</v>
      </c>
      <c r="U11" s="15"/>
      <c r="W11" s="16" t="s">
        <v>25</v>
      </c>
      <c r="X11" s="16" t="s">
        <v>0</v>
      </c>
      <c r="Y11" s="16" t="s">
        <v>0</v>
      </c>
      <c r="Z11" s="17" t="s">
        <v>0</v>
      </c>
      <c r="AA11" s="18" t="s">
        <v>1</v>
      </c>
      <c r="AB11" s="16"/>
      <c r="AC11" s="16" t="s">
        <v>0</v>
      </c>
      <c r="AD11" s="16" t="s">
        <v>0</v>
      </c>
      <c r="AE11" s="19"/>
      <c r="AF11" s="16"/>
    </row>
    <row r="12" spans="2:32" ht="12.75" customHeight="1" hidden="1">
      <c r="B12" s="2">
        <v>7</v>
      </c>
      <c r="D12" s="20"/>
      <c r="E12" s="189" t="s">
        <v>26</v>
      </c>
      <c r="F12" s="190"/>
      <c r="G12" s="242" t="s">
        <v>27</v>
      </c>
      <c r="H12" s="21" t="s">
        <v>88</v>
      </c>
      <c r="I12" s="22" t="s">
        <v>28</v>
      </c>
      <c r="J12" s="22" t="s">
        <v>29</v>
      </c>
      <c r="K12" s="22"/>
      <c r="L12" s="185" t="s">
        <v>30</v>
      </c>
      <c r="M12" s="195"/>
      <c r="N12" s="185" t="s">
        <v>31</v>
      </c>
      <c r="O12" s="195"/>
      <c r="P12" s="185" t="s">
        <v>32</v>
      </c>
      <c r="Q12" s="195"/>
      <c r="R12" s="185" t="s">
        <v>33</v>
      </c>
      <c r="S12" s="195"/>
      <c r="T12" s="185" t="s">
        <v>34</v>
      </c>
      <c r="U12" s="186"/>
      <c r="W12" s="16" t="s">
        <v>27</v>
      </c>
      <c r="X12" s="16" t="s">
        <v>2</v>
      </c>
      <c r="Y12" s="16" t="s">
        <v>3</v>
      </c>
      <c r="Z12" s="17" t="s">
        <v>4</v>
      </c>
      <c r="AA12" s="18" t="s">
        <v>5</v>
      </c>
      <c r="AB12" s="16"/>
      <c r="AC12" s="16"/>
      <c r="AD12" s="16"/>
      <c r="AE12" s="19" t="s">
        <v>6</v>
      </c>
      <c r="AF12" s="16" t="s">
        <v>35</v>
      </c>
    </row>
    <row r="13" spans="4:32" ht="12.75" customHeight="1" hidden="1">
      <c r="D13" s="20"/>
      <c r="E13" s="191"/>
      <c r="F13" s="192"/>
      <c r="G13" s="243"/>
      <c r="H13" s="23"/>
      <c r="I13" s="24"/>
      <c r="J13" s="24"/>
      <c r="K13" s="24"/>
      <c r="L13" s="187" t="s">
        <v>36</v>
      </c>
      <c r="M13" s="196"/>
      <c r="N13" s="187" t="s">
        <v>36</v>
      </c>
      <c r="O13" s="196"/>
      <c r="P13" s="187" t="s">
        <v>37</v>
      </c>
      <c r="Q13" s="196"/>
      <c r="R13" s="187"/>
      <c r="S13" s="196"/>
      <c r="T13" s="187"/>
      <c r="U13" s="188"/>
      <c r="W13" s="16"/>
      <c r="X13" s="16" t="s">
        <v>7</v>
      </c>
      <c r="Y13" s="16" t="s">
        <v>8</v>
      </c>
      <c r="Z13" s="17" t="s">
        <v>9</v>
      </c>
      <c r="AA13" s="18" t="s">
        <v>38</v>
      </c>
      <c r="AB13" s="16"/>
      <c r="AC13" s="16" t="s">
        <v>10</v>
      </c>
      <c r="AD13" s="16" t="s">
        <v>11</v>
      </c>
      <c r="AE13" s="19" t="s">
        <v>12</v>
      </c>
      <c r="AF13" s="16" t="s">
        <v>39</v>
      </c>
    </row>
    <row r="14" spans="4:32" ht="12.75" customHeight="1" hidden="1">
      <c r="D14" s="20"/>
      <c r="E14" s="193"/>
      <c r="F14" s="194"/>
      <c r="G14" s="244"/>
      <c r="H14" s="25" t="s">
        <v>40</v>
      </c>
      <c r="I14" s="26" t="s">
        <v>41</v>
      </c>
      <c r="J14" s="26" t="s">
        <v>42</v>
      </c>
      <c r="K14" s="26" t="s">
        <v>13</v>
      </c>
      <c r="L14" s="197"/>
      <c r="M14" s="198"/>
      <c r="N14" s="197"/>
      <c r="O14" s="198"/>
      <c r="P14" s="197"/>
      <c r="Q14" s="198"/>
      <c r="R14" s="197"/>
      <c r="S14" s="198"/>
      <c r="T14" s="197"/>
      <c r="U14" s="201"/>
      <c r="W14" s="27"/>
      <c r="X14" s="27"/>
      <c r="Y14" s="27"/>
      <c r="Z14" s="28"/>
      <c r="AA14" s="29"/>
      <c r="AB14" s="27"/>
      <c r="AC14" s="27"/>
      <c r="AD14" s="27"/>
      <c r="AE14" s="30"/>
      <c r="AF14" s="31"/>
    </row>
    <row r="15" spans="2:32" ht="21" customHeight="1" hidden="1">
      <c r="B15" s="2" t="s">
        <v>136</v>
      </c>
      <c r="C15" s="1">
        <v>1</v>
      </c>
      <c r="D15" s="3" t="s">
        <v>129</v>
      </c>
      <c r="E15" s="181" t="s">
        <v>43</v>
      </c>
      <c r="F15" s="182"/>
      <c r="G15" s="32"/>
      <c r="H15" s="33"/>
      <c r="I15" s="34"/>
      <c r="J15" s="34"/>
      <c r="K15" s="34"/>
      <c r="L15" s="199"/>
      <c r="M15" s="200"/>
      <c r="N15" s="199"/>
      <c r="O15" s="200"/>
      <c r="P15" s="199"/>
      <c r="Q15" s="200"/>
      <c r="R15" s="199"/>
      <c r="S15" s="200"/>
      <c r="T15" s="199"/>
      <c r="U15" s="202"/>
      <c r="W15" s="1">
        <f>C15-G15</f>
        <v>1</v>
      </c>
      <c r="X15" s="1">
        <f>SUM(H15:K15)-L15</f>
        <v>0</v>
      </c>
      <c r="Y15" s="1">
        <f>SUM(L15:N15)-P15</f>
        <v>0</v>
      </c>
      <c r="Z15" s="5">
        <f>AA15-P15-R15-T15</f>
        <v>210615</v>
      </c>
      <c r="AA15" s="36">
        <v>210615</v>
      </c>
      <c r="AC15" s="1">
        <f>IF(AND(N15=0,P15=0,R15=0,T15=0,X15=0,W15=0),0,1)</f>
        <v>1</v>
      </c>
      <c r="AD15" s="1">
        <f>IF(AND(W15=0,X15=0,Y15=0,Z15=0),0,1)</f>
        <v>1</v>
      </c>
      <c r="AE15" s="19" t="str">
        <f>IF(AND(AD15=0,AA15&lt;&gt;0),"確","未確定")</f>
        <v>未確定</v>
      </c>
      <c r="AF15" s="37">
        <f>IF(AE15="確",AE15,"")</f>
      </c>
    </row>
    <row r="16" spans="5:32" ht="21" customHeight="1" hidden="1">
      <c r="E16" s="169" t="s">
        <v>44</v>
      </c>
      <c r="F16" s="167"/>
      <c r="G16" s="38"/>
      <c r="H16" s="39">
        <v>0</v>
      </c>
      <c r="I16" s="40">
        <v>0</v>
      </c>
      <c r="J16" s="40">
        <v>0</v>
      </c>
      <c r="K16" s="40">
        <v>0</v>
      </c>
      <c r="L16" s="207">
        <v>0</v>
      </c>
      <c r="M16" s="214">
        <v>0</v>
      </c>
      <c r="N16" s="207" t="s">
        <v>129</v>
      </c>
      <c r="O16" s="214">
        <v>0</v>
      </c>
      <c r="P16" s="207" t="s">
        <v>129</v>
      </c>
      <c r="Q16" s="214">
        <v>0</v>
      </c>
      <c r="R16" s="183" t="s">
        <v>129</v>
      </c>
      <c r="S16" s="184">
        <v>0</v>
      </c>
      <c r="T16" s="207" t="s">
        <v>129</v>
      </c>
      <c r="U16" s="208">
        <v>0</v>
      </c>
      <c r="X16" s="1">
        <f>SUM(H16:K16)-L16</f>
        <v>0</v>
      </c>
      <c r="Y16" s="1">
        <f>IF(N16="",0,SUM(L16:N16)-P16)</f>
        <v>0</v>
      </c>
      <c r="Z16" s="5">
        <f>IF(OR(R16="",T16=""),0,AA16-P16-R16-T16)</f>
        <v>0</v>
      </c>
      <c r="AA16" s="18">
        <f>AA15</f>
        <v>210615</v>
      </c>
      <c r="AC16" s="1">
        <f>IF(AND(N16=0,P16=0,R16=0,T16=0,X16=0),0,1)</f>
        <v>1</v>
      </c>
      <c r="AD16" s="1">
        <f>IF(AND(X16=0,Y16=0,Z16=0),0,1)</f>
        <v>0</v>
      </c>
      <c r="AE16" s="19" t="str">
        <f>IF(AND(AD16=0,AA16&lt;&gt;0),"確","未確定")</f>
        <v>確</v>
      </c>
      <c r="AF16" s="41" t="str">
        <f>IF(AE16="確",AE16,"")</f>
        <v>確</v>
      </c>
    </row>
    <row r="17" spans="8:21" ht="21" customHeight="1" hidden="1">
      <c r="H17" s="42"/>
      <c r="I17" s="42"/>
      <c r="J17" s="42"/>
      <c r="K17" s="42"/>
      <c r="L17" s="43"/>
      <c r="M17" s="43"/>
      <c r="N17" s="42"/>
      <c r="O17" s="42"/>
      <c r="P17" s="42"/>
      <c r="Q17" s="42"/>
      <c r="R17" s="42"/>
      <c r="S17" s="42"/>
      <c r="T17" s="42"/>
      <c r="U17" s="42"/>
    </row>
    <row r="18" spans="6:21" ht="21" customHeight="1" hidden="1">
      <c r="F18" s="21" t="s">
        <v>45</v>
      </c>
      <c r="G18" s="22"/>
      <c r="H18" s="44">
        <v>210615</v>
      </c>
      <c r="I18" s="45" t="s">
        <v>46</v>
      </c>
      <c r="J18" s="46">
        <v>0</v>
      </c>
      <c r="K18" s="47"/>
      <c r="L18" s="203" t="s">
        <v>47</v>
      </c>
      <c r="M18" s="211"/>
      <c r="N18" s="238">
        <v>210615</v>
      </c>
      <c r="O18" s="239"/>
      <c r="P18" s="236" t="s">
        <v>48</v>
      </c>
      <c r="Q18" s="211"/>
      <c r="R18" s="174">
        <v>0</v>
      </c>
      <c r="S18" s="175"/>
      <c r="T18" s="42"/>
      <c r="U18" s="42"/>
    </row>
    <row r="19" spans="6:21" ht="21" customHeight="1" hidden="1">
      <c r="F19" s="25" t="s">
        <v>49</v>
      </c>
      <c r="G19" s="26"/>
      <c r="H19" s="48" t="s">
        <v>129</v>
      </c>
      <c r="I19" s="49" t="s">
        <v>50</v>
      </c>
      <c r="J19" s="50"/>
      <c r="K19" s="51"/>
      <c r="L19" s="209" t="s">
        <v>51</v>
      </c>
      <c r="M19" s="213"/>
      <c r="N19" s="176" t="s">
        <v>129</v>
      </c>
      <c r="O19" s="177"/>
      <c r="P19" s="237" t="s">
        <v>52</v>
      </c>
      <c r="Q19" s="213"/>
      <c r="R19" s="176" t="s">
        <v>129</v>
      </c>
      <c r="S19" s="177"/>
      <c r="T19" s="42"/>
      <c r="U19" s="42"/>
    </row>
    <row r="20" spans="8:21" ht="12" hidden="1"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2:21" ht="12" hidden="1">
      <c r="B21" s="2">
        <v>10</v>
      </c>
      <c r="E21" s="1" t="s">
        <v>17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5:21" ht="12" hidden="1">
      <c r="E22" s="7" t="s">
        <v>123</v>
      </c>
      <c r="F22" s="7"/>
      <c r="G22" s="7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8:21" ht="12" hidden="1"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8:21" ht="12" hidden="1"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5:32" ht="13.5" hidden="1">
      <c r="E25" s="1" t="s">
        <v>53</v>
      </c>
      <c r="H25" s="42"/>
      <c r="I25" s="42"/>
      <c r="J25" s="42"/>
      <c r="K25" s="42"/>
      <c r="L25" s="53"/>
      <c r="M25" s="54"/>
      <c r="N25" s="54"/>
      <c r="O25" s="54"/>
      <c r="P25" s="54"/>
      <c r="Q25" s="54"/>
      <c r="R25" s="54"/>
      <c r="S25" s="54"/>
      <c r="T25" s="43"/>
      <c r="U25" s="55"/>
      <c r="W25" s="16" t="s">
        <v>25</v>
      </c>
      <c r="X25" s="16" t="s">
        <v>0</v>
      </c>
      <c r="Y25" s="16" t="s">
        <v>0</v>
      </c>
      <c r="Z25" s="17" t="s">
        <v>0</v>
      </c>
      <c r="AA25" s="18" t="s">
        <v>1</v>
      </c>
      <c r="AB25" s="16"/>
      <c r="AC25" s="16" t="s">
        <v>0</v>
      </c>
      <c r="AD25" s="16" t="s">
        <v>0</v>
      </c>
      <c r="AE25" s="19"/>
      <c r="AF25" s="16"/>
    </row>
    <row r="26" spans="2:32" ht="12.75" customHeight="1">
      <c r="B26" s="2">
        <v>10</v>
      </c>
      <c r="E26" s="189" t="s">
        <v>26</v>
      </c>
      <c r="F26" s="190"/>
      <c r="G26" s="242" t="s">
        <v>27</v>
      </c>
      <c r="H26" s="155" t="s">
        <v>152</v>
      </c>
      <c r="I26" s="156" t="s">
        <v>137</v>
      </c>
      <c r="J26" s="156" t="s">
        <v>138</v>
      </c>
      <c r="K26" s="57"/>
      <c r="L26" s="203" t="s">
        <v>30</v>
      </c>
      <c r="M26" s="211"/>
      <c r="N26" s="203" t="s">
        <v>31</v>
      </c>
      <c r="O26" s="211"/>
      <c r="P26" s="203" t="s">
        <v>32</v>
      </c>
      <c r="Q26" s="211"/>
      <c r="R26" s="203" t="s">
        <v>33</v>
      </c>
      <c r="S26" s="211"/>
      <c r="T26" s="203" t="s">
        <v>34</v>
      </c>
      <c r="U26" s="204"/>
      <c r="W26" s="16" t="s">
        <v>27</v>
      </c>
      <c r="X26" s="16" t="s">
        <v>2</v>
      </c>
      <c r="Y26" s="16" t="s">
        <v>3</v>
      </c>
      <c r="Z26" s="17" t="s">
        <v>4</v>
      </c>
      <c r="AA26" s="18" t="s">
        <v>5</v>
      </c>
      <c r="AB26" s="16"/>
      <c r="AC26" s="16"/>
      <c r="AD26" s="16"/>
      <c r="AE26" s="19" t="s">
        <v>6</v>
      </c>
      <c r="AF26" s="16" t="s">
        <v>35</v>
      </c>
    </row>
    <row r="27" spans="5:32" ht="12.75" customHeight="1">
      <c r="E27" s="191"/>
      <c r="F27" s="192"/>
      <c r="G27" s="243"/>
      <c r="H27" s="157"/>
      <c r="I27" s="158" t="s">
        <v>139</v>
      </c>
      <c r="J27" s="158"/>
      <c r="K27" s="60"/>
      <c r="L27" s="205" t="s">
        <v>36</v>
      </c>
      <c r="M27" s="212"/>
      <c r="N27" s="205" t="s">
        <v>36</v>
      </c>
      <c r="O27" s="212"/>
      <c r="P27" s="205" t="s">
        <v>37</v>
      </c>
      <c r="Q27" s="212"/>
      <c r="R27" s="205"/>
      <c r="S27" s="212"/>
      <c r="T27" s="205"/>
      <c r="U27" s="206"/>
      <c r="W27" s="16"/>
      <c r="X27" s="16" t="s">
        <v>7</v>
      </c>
      <c r="Y27" s="16" t="s">
        <v>8</v>
      </c>
      <c r="Z27" s="17" t="s">
        <v>9</v>
      </c>
      <c r="AA27" s="18" t="s">
        <v>38</v>
      </c>
      <c r="AB27" s="16"/>
      <c r="AC27" s="16" t="s">
        <v>10</v>
      </c>
      <c r="AD27" s="16" t="s">
        <v>11</v>
      </c>
      <c r="AE27" s="19" t="s">
        <v>12</v>
      </c>
      <c r="AF27" s="16" t="s">
        <v>39</v>
      </c>
    </row>
    <row r="28" spans="5:32" ht="12.75" customHeight="1">
      <c r="E28" s="193"/>
      <c r="F28" s="194"/>
      <c r="G28" s="244"/>
      <c r="H28" s="159" t="s">
        <v>42</v>
      </c>
      <c r="I28" s="160" t="s">
        <v>41</v>
      </c>
      <c r="J28" s="160" t="s">
        <v>40</v>
      </c>
      <c r="K28" s="62" t="s">
        <v>13</v>
      </c>
      <c r="L28" s="209"/>
      <c r="M28" s="213"/>
      <c r="N28" s="209"/>
      <c r="O28" s="213"/>
      <c r="P28" s="209"/>
      <c r="Q28" s="213"/>
      <c r="R28" s="209"/>
      <c r="S28" s="213"/>
      <c r="T28" s="209"/>
      <c r="U28" s="210"/>
      <c r="W28" s="27"/>
      <c r="X28" s="27"/>
      <c r="Y28" s="27"/>
      <c r="Z28" s="28"/>
      <c r="AA28" s="29"/>
      <c r="AB28" s="27"/>
      <c r="AC28" s="27"/>
      <c r="AD28" s="27"/>
      <c r="AE28" s="30"/>
      <c r="AF28" s="31"/>
    </row>
    <row r="29" spans="2:32" ht="21" customHeight="1">
      <c r="B29" s="2" t="s">
        <v>130</v>
      </c>
      <c r="C29" s="1">
        <v>3</v>
      </c>
      <c r="D29" s="95" t="s">
        <v>6</v>
      </c>
      <c r="E29" s="181" t="s">
        <v>57</v>
      </c>
      <c r="F29" s="182"/>
      <c r="G29" s="63">
        <v>3</v>
      </c>
      <c r="H29" s="35">
        <v>31273</v>
      </c>
      <c r="I29" s="34">
        <v>2168</v>
      </c>
      <c r="J29" s="34">
        <v>26727</v>
      </c>
      <c r="K29" s="34"/>
      <c r="L29" s="215">
        <v>60168</v>
      </c>
      <c r="M29" s="216"/>
      <c r="N29" s="215">
        <v>1246</v>
      </c>
      <c r="O29" s="216"/>
      <c r="P29" s="215">
        <v>61414</v>
      </c>
      <c r="Q29" s="216"/>
      <c r="R29" s="215">
        <v>0</v>
      </c>
      <c r="S29" s="216"/>
      <c r="T29" s="215">
        <v>1</v>
      </c>
      <c r="U29" s="217"/>
      <c r="W29" s="1">
        <f>C29-G29</f>
        <v>0</v>
      </c>
      <c r="X29" s="1">
        <f aca="true" t="shared" si="0" ref="X29:X49">SUM(H29:K29)-L29</f>
        <v>0</v>
      </c>
      <c r="Y29" s="1">
        <f>SUM(L29:N29)-P29</f>
        <v>0</v>
      </c>
      <c r="Z29" s="5">
        <f>AA29-P29-R29-T29</f>
        <v>0</v>
      </c>
      <c r="AA29" s="64">
        <v>61415</v>
      </c>
      <c r="AC29" s="1">
        <f>IF(AND(N29=0,P29=0,R29=0,T29=0,X29=0,W29=0),0,1)</f>
        <v>1</v>
      </c>
      <c r="AD29" s="1">
        <f>IF(AND(W29=0,X29=0,Y29=0,Z29=0),0,1)</f>
        <v>0</v>
      </c>
      <c r="AE29" s="65" t="str">
        <f aca="true" t="shared" si="1" ref="AE29:AE49">IF(AND(AD29=0,AA29&lt;&gt;0),"確","未確定")</f>
        <v>確</v>
      </c>
      <c r="AF29" s="66" t="str">
        <f aca="true" t="shared" si="2" ref="AF29:AF49">IF(AE29="確",AE29,"")</f>
        <v>確</v>
      </c>
    </row>
    <row r="30" spans="2:32" ht="21" customHeight="1">
      <c r="B30" s="2" t="s">
        <v>130</v>
      </c>
      <c r="C30" s="1">
        <v>6</v>
      </c>
      <c r="D30" s="95" t="s">
        <v>6</v>
      </c>
      <c r="E30" s="170" t="s">
        <v>58</v>
      </c>
      <c r="F30" s="168"/>
      <c r="G30" s="67">
        <v>6</v>
      </c>
      <c r="H30" s="68">
        <v>19738</v>
      </c>
      <c r="I30" s="69">
        <v>1441</v>
      </c>
      <c r="J30" s="69">
        <v>12449</v>
      </c>
      <c r="K30" s="69"/>
      <c r="L30" s="178">
        <v>33628</v>
      </c>
      <c r="M30" s="179"/>
      <c r="N30" s="178">
        <v>739</v>
      </c>
      <c r="O30" s="179"/>
      <c r="P30" s="178">
        <v>34367</v>
      </c>
      <c r="Q30" s="179"/>
      <c r="R30" s="178">
        <v>0</v>
      </c>
      <c r="S30" s="179"/>
      <c r="T30" s="178">
        <v>1</v>
      </c>
      <c r="U30" s="218"/>
      <c r="W30" s="1">
        <f>C30-G30</f>
        <v>0</v>
      </c>
      <c r="X30" s="1">
        <f t="shared" si="0"/>
        <v>0</v>
      </c>
      <c r="Y30" s="1">
        <f>SUM(L30:N30)-P30</f>
        <v>0</v>
      </c>
      <c r="Z30" s="5">
        <f>AA30-P30-R30-T30</f>
        <v>0</v>
      </c>
      <c r="AA30" s="64">
        <v>34368</v>
      </c>
      <c r="AC30" s="1">
        <f>IF(AND(N30=0,P30=0,R30=0,T30=0,X30=0,W30=0),0,1)</f>
        <v>1</v>
      </c>
      <c r="AD30" s="1">
        <f>IF(AND(W30=0,X30=0,Y30=0,Z30=0),0,1)</f>
        <v>0</v>
      </c>
      <c r="AE30" s="19" t="str">
        <f t="shared" si="1"/>
        <v>確</v>
      </c>
      <c r="AF30" s="1" t="str">
        <f t="shared" si="2"/>
        <v>確</v>
      </c>
    </row>
    <row r="31" spans="2:32" ht="21" customHeight="1" thickBot="1">
      <c r="B31" s="2" t="s">
        <v>130</v>
      </c>
      <c r="C31" s="1">
        <v>8</v>
      </c>
      <c r="D31" s="95" t="s">
        <v>6</v>
      </c>
      <c r="E31" s="169" t="s">
        <v>59</v>
      </c>
      <c r="F31" s="167"/>
      <c r="G31" s="70">
        <v>8</v>
      </c>
      <c r="H31" s="71">
        <v>16278</v>
      </c>
      <c r="I31" s="72">
        <v>1853</v>
      </c>
      <c r="J31" s="72">
        <v>14365</v>
      </c>
      <c r="K31" s="72"/>
      <c r="L31" s="219">
        <v>32496</v>
      </c>
      <c r="M31" s="220"/>
      <c r="N31" s="219">
        <v>758</v>
      </c>
      <c r="O31" s="220"/>
      <c r="P31" s="219">
        <v>33254</v>
      </c>
      <c r="Q31" s="220"/>
      <c r="R31" s="219">
        <v>1</v>
      </c>
      <c r="S31" s="220"/>
      <c r="T31" s="219">
        <v>0</v>
      </c>
      <c r="U31" s="221"/>
      <c r="W31" s="1">
        <f>C31-G31</f>
        <v>0</v>
      </c>
      <c r="X31" s="1">
        <f t="shared" si="0"/>
        <v>0</v>
      </c>
      <c r="Y31" s="1">
        <f>SUM(L31:N31)-P31</f>
        <v>0</v>
      </c>
      <c r="Z31" s="5">
        <f>AA31-P31-R31-T31</f>
        <v>0</v>
      </c>
      <c r="AA31" s="64">
        <v>33255</v>
      </c>
      <c r="AC31" s="1">
        <f>IF(AND(N31=0,P31=0,R31=0,T31=0,X31=0,W31=0),0,1)</f>
        <v>1</v>
      </c>
      <c r="AD31" s="1">
        <f>IF(AND(W31=0,X31=0,Y31=0,Z31=0),0,1)</f>
        <v>0</v>
      </c>
      <c r="AE31" s="19" t="str">
        <f t="shared" si="1"/>
        <v>確</v>
      </c>
      <c r="AF31" s="1" t="str">
        <f t="shared" si="2"/>
        <v>確</v>
      </c>
    </row>
    <row r="32" spans="5:32" ht="21" customHeight="1" thickBot="1">
      <c r="E32" s="172" t="s">
        <v>60</v>
      </c>
      <c r="F32" s="173"/>
      <c r="G32" s="73"/>
      <c r="H32" s="74">
        <v>67289</v>
      </c>
      <c r="I32" s="75">
        <v>5462</v>
      </c>
      <c r="J32" s="75">
        <v>53541</v>
      </c>
      <c r="K32" s="75">
        <v>0</v>
      </c>
      <c r="L32" s="180">
        <v>126292</v>
      </c>
      <c r="M32" s="171">
        <v>0</v>
      </c>
      <c r="N32" s="180">
        <v>2743</v>
      </c>
      <c r="O32" s="171">
        <v>0</v>
      </c>
      <c r="P32" s="180">
        <v>129035</v>
      </c>
      <c r="Q32" s="171">
        <v>0</v>
      </c>
      <c r="R32" s="224">
        <v>1</v>
      </c>
      <c r="S32" s="225">
        <v>0</v>
      </c>
      <c r="T32" s="180">
        <v>2</v>
      </c>
      <c r="U32" s="226">
        <v>0</v>
      </c>
      <c r="X32" s="1">
        <f t="shared" si="0"/>
        <v>0</v>
      </c>
      <c r="Y32" s="1">
        <f>IF(N32="",0,SUM(L32:N32)-P32)</f>
        <v>0</v>
      </c>
      <c r="Z32" s="5">
        <f>IF(OR(R32="",T32=""),0,AA32-P32-R32-T32)</f>
        <v>0</v>
      </c>
      <c r="AA32" s="76">
        <f>IF(AA29*AA30*AA31=0,0,AA29+AA30+AA31)</f>
        <v>129038</v>
      </c>
      <c r="AE32" s="19" t="str">
        <f t="shared" si="1"/>
        <v>確</v>
      </c>
      <c r="AF32" s="1" t="str">
        <f t="shared" si="2"/>
        <v>確</v>
      </c>
    </row>
    <row r="33" spans="2:32" ht="21" customHeight="1">
      <c r="B33" s="2" t="s">
        <v>130</v>
      </c>
      <c r="C33" s="1">
        <v>9</v>
      </c>
      <c r="D33" s="95" t="s">
        <v>6</v>
      </c>
      <c r="E33" s="240" t="s">
        <v>61</v>
      </c>
      <c r="F33" s="241"/>
      <c r="G33" s="77">
        <v>9</v>
      </c>
      <c r="H33" s="78">
        <v>3224</v>
      </c>
      <c r="I33" s="79">
        <v>213</v>
      </c>
      <c r="J33" s="79">
        <v>2082</v>
      </c>
      <c r="K33" s="79"/>
      <c r="L33" s="222">
        <v>5519</v>
      </c>
      <c r="M33" s="223"/>
      <c r="N33" s="222">
        <v>116</v>
      </c>
      <c r="O33" s="223"/>
      <c r="P33" s="222">
        <v>5635</v>
      </c>
      <c r="Q33" s="223"/>
      <c r="R33" s="222">
        <v>0</v>
      </c>
      <c r="S33" s="223"/>
      <c r="T33" s="222">
        <v>0</v>
      </c>
      <c r="U33" s="229"/>
      <c r="W33" s="1">
        <f>C33-G33</f>
        <v>0</v>
      </c>
      <c r="X33" s="1">
        <f t="shared" si="0"/>
        <v>0</v>
      </c>
      <c r="Y33" s="1">
        <f>SUM(L33:N33)-P33</f>
        <v>0</v>
      </c>
      <c r="Z33" s="5">
        <f>AA33-P33-R33-T33</f>
        <v>0</v>
      </c>
      <c r="AA33" s="80">
        <v>5635</v>
      </c>
      <c r="AC33" s="1">
        <f>IF(AND(N33=0,P33=0,R33=0,T33=0,X33=0,W33=0),0,1)</f>
        <v>1</v>
      </c>
      <c r="AD33" s="1">
        <f>IF(AND(W33=0,X33=0,Y33=0,Z33=0),0,1)</f>
        <v>0</v>
      </c>
      <c r="AE33" s="19" t="str">
        <f t="shared" si="1"/>
        <v>確</v>
      </c>
      <c r="AF33" s="1" t="str">
        <f t="shared" si="2"/>
        <v>確</v>
      </c>
    </row>
    <row r="34" spans="2:32" ht="21" customHeight="1">
      <c r="B34" s="2" t="s">
        <v>130</v>
      </c>
      <c r="C34" s="1">
        <v>10</v>
      </c>
      <c r="D34" s="95" t="s">
        <v>6</v>
      </c>
      <c r="E34" s="181" t="s">
        <v>62</v>
      </c>
      <c r="F34" s="182"/>
      <c r="G34" s="81">
        <v>10</v>
      </c>
      <c r="H34" s="82">
        <v>7828</v>
      </c>
      <c r="I34" s="83">
        <v>318</v>
      </c>
      <c r="J34" s="83">
        <v>1926</v>
      </c>
      <c r="K34" s="83"/>
      <c r="L34" s="227">
        <v>10072</v>
      </c>
      <c r="M34" s="228"/>
      <c r="N34" s="227">
        <v>226</v>
      </c>
      <c r="O34" s="228"/>
      <c r="P34" s="227">
        <v>10298</v>
      </c>
      <c r="Q34" s="228"/>
      <c r="R34" s="227">
        <v>0</v>
      </c>
      <c r="S34" s="228"/>
      <c r="T34" s="227">
        <v>0</v>
      </c>
      <c r="U34" s="230"/>
      <c r="W34" s="1">
        <f>C34-G34</f>
        <v>0</v>
      </c>
      <c r="X34" s="1">
        <f t="shared" si="0"/>
        <v>0</v>
      </c>
      <c r="Y34" s="1">
        <f>SUM(L34:N34)-P34</f>
        <v>0</v>
      </c>
      <c r="Z34" s="5">
        <f>AA34-P34-R34-T34</f>
        <v>0</v>
      </c>
      <c r="AA34" s="64">
        <v>10298</v>
      </c>
      <c r="AC34" s="1">
        <f>IF(AND(N34=0,P34=0,R34=0,T34=0,X34=0,W34=0),0,1)</f>
        <v>1</v>
      </c>
      <c r="AD34" s="1">
        <f>IF(AND(W34=0,X34=0,Y34=0,Z34=0),0,1)</f>
        <v>0</v>
      </c>
      <c r="AE34" s="19" t="str">
        <f t="shared" si="1"/>
        <v>確</v>
      </c>
      <c r="AF34" s="1" t="str">
        <f t="shared" si="2"/>
        <v>確</v>
      </c>
    </row>
    <row r="35" spans="2:32" ht="21" customHeight="1">
      <c r="B35" s="2" t="s">
        <v>130</v>
      </c>
      <c r="C35" s="1">
        <v>11</v>
      </c>
      <c r="D35" s="95" t="s">
        <v>6</v>
      </c>
      <c r="E35" s="170" t="s">
        <v>63</v>
      </c>
      <c r="F35" s="168"/>
      <c r="G35" s="67">
        <v>11</v>
      </c>
      <c r="H35" s="68">
        <v>6152</v>
      </c>
      <c r="I35" s="69">
        <v>525</v>
      </c>
      <c r="J35" s="69">
        <v>2877</v>
      </c>
      <c r="K35" s="69"/>
      <c r="L35" s="178">
        <v>9554</v>
      </c>
      <c r="M35" s="179"/>
      <c r="N35" s="178">
        <v>248</v>
      </c>
      <c r="O35" s="179"/>
      <c r="P35" s="178">
        <v>9802</v>
      </c>
      <c r="Q35" s="179"/>
      <c r="R35" s="178">
        <v>0</v>
      </c>
      <c r="S35" s="179"/>
      <c r="T35" s="178">
        <v>0</v>
      </c>
      <c r="U35" s="218"/>
      <c r="W35" s="1">
        <f>C35-G35</f>
        <v>0</v>
      </c>
      <c r="X35" s="1">
        <f t="shared" si="0"/>
        <v>0</v>
      </c>
      <c r="Y35" s="1">
        <f>SUM(L35:N35)-P35</f>
        <v>0</v>
      </c>
      <c r="Z35" s="5">
        <f>AA35-P35-R35-T35</f>
        <v>0</v>
      </c>
      <c r="AA35" s="64">
        <v>9802</v>
      </c>
      <c r="AC35" s="1">
        <f>IF(AND(N35=0,P35=0,R35=0,T35=0,X35=0,W35=0),0,1)</f>
        <v>1</v>
      </c>
      <c r="AD35" s="1">
        <f>IF(AND(W35=0,X35=0,Y35=0,Z35=0),0,1)</f>
        <v>0</v>
      </c>
      <c r="AE35" s="19" t="str">
        <f t="shared" si="1"/>
        <v>確</v>
      </c>
      <c r="AF35" s="1" t="str">
        <f t="shared" si="2"/>
        <v>確</v>
      </c>
    </row>
    <row r="36" spans="2:32" ht="21" customHeight="1">
      <c r="B36" s="2" t="s">
        <v>130</v>
      </c>
      <c r="C36" s="1">
        <v>12</v>
      </c>
      <c r="D36" s="95" t="s">
        <v>6</v>
      </c>
      <c r="E36" s="170" t="s">
        <v>64</v>
      </c>
      <c r="F36" s="168"/>
      <c r="G36" s="67">
        <v>12</v>
      </c>
      <c r="H36" s="68">
        <v>4932</v>
      </c>
      <c r="I36" s="69">
        <v>466</v>
      </c>
      <c r="J36" s="69">
        <v>2846</v>
      </c>
      <c r="K36" s="69"/>
      <c r="L36" s="178">
        <v>8244</v>
      </c>
      <c r="M36" s="179"/>
      <c r="N36" s="178">
        <v>207</v>
      </c>
      <c r="O36" s="179"/>
      <c r="P36" s="178">
        <v>8451</v>
      </c>
      <c r="Q36" s="179"/>
      <c r="R36" s="178">
        <v>0</v>
      </c>
      <c r="S36" s="179"/>
      <c r="T36" s="178">
        <v>0</v>
      </c>
      <c r="U36" s="218"/>
      <c r="W36" s="1">
        <f>C36-G36</f>
        <v>0</v>
      </c>
      <c r="X36" s="1">
        <f t="shared" si="0"/>
        <v>0</v>
      </c>
      <c r="Y36" s="1">
        <f>SUM(L36:N36)-P36</f>
        <v>0</v>
      </c>
      <c r="Z36" s="5">
        <f>AA36-P36-R36-T36</f>
        <v>0</v>
      </c>
      <c r="AA36" s="64">
        <v>8451</v>
      </c>
      <c r="AC36" s="1">
        <f>IF(AND(N36=0,P36=0,R36=0,T36=0,X36=0,W36=0),0,1)</f>
        <v>1</v>
      </c>
      <c r="AD36" s="1">
        <f>IF(AND(W36=0,X36=0,Y36=0,Z36=0),0,1)</f>
        <v>0</v>
      </c>
      <c r="AE36" s="19" t="str">
        <f t="shared" si="1"/>
        <v>確</v>
      </c>
      <c r="AF36" s="1" t="str">
        <f t="shared" si="2"/>
        <v>確</v>
      </c>
    </row>
    <row r="37" spans="2:32" ht="21" customHeight="1">
      <c r="B37" s="2" t="s">
        <v>130</v>
      </c>
      <c r="C37" s="1">
        <v>13</v>
      </c>
      <c r="D37" s="95" t="s">
        <v>6</v>
      </c>
      <c r="E37" s="170" t="s">
        <v>65</v>
      </c>
      <c r="F37" s="168"/>
      <c r="G37" s="67">
        <v>13</v>
      </c>
      <c r="H37" s="68">
        <v>2407</v>
      </c>
      <c r="I37" s="69">
        <v>118</v>
      </c>
      <c r="J37" s="69">
        <v>1038</v>
      </c>
      <c r="K37" s="69"/>
      <c r="L37" s="178">
        <v>3563</v>
      </c>
      <c r="M37" s="179"/>
      <c r="N37" s="178">
        <v>82</v>
      </c>
      <c r="O37" s="179"/>
      <c r="P37" s="178">
        <v>3645</v>
      </c>
      <c r="Q37" s="179"/>
      <c r="R37" s="178">
        <v>0</v>
      </c>
      <c r="S37" s="179"/>
      <c r="T37" s="178">
        <v>0</v>
      </c>
      <c r="U37" s="218"/>
      <c r="W37" s="1">
        <f>C37-G37</f>
        <v>0</v>
      </c>
      <c r="X37" s="1">
        <f t="shared" si="0"/>
        <v>0</v>
      </c>
      <c r="Y37" s="1">
        <f>SUM(L37:N37)-P37</f>
        <v>0</v>
      </c>
      <c r="Z37" s="5">
        <f>AA37-P37-R37-T37</f>
        <v>0</v>
      </c>
      <c r="AA37" s="64">
        <v>3645</v>
      </c>
      <c r="AC37" s="1">
        <f>IF(AND(N37=0,P37=0,R37=0,T37=0,X37=0,W37=0),0,1)</f>
        <v>1</v>
      </c>
      <c r="AD37" s="1">
        <f>IF(AND(W37=0,X37=0,Y37=0,Z37=0),0,1)</f>
        <v>0</v>
      </c>
      <c r="AE37" s="19" t="str">
        <f t="shared" si="1"/>
        <v>確</v>
      </c>
      <c r="AF37" s="1" t="str">
        <f t="shared" si="2"/>
        <v>確</v>
      </c>
    </row>
    <row r="38" spans="5:32" ht="21" customHeight="1">
      <c r="E38" s="169" t="s">
        <v>66</v>
      </c>
      <c r="F38" s="167"/>
      <c r="G38" s="84"/>
      <c r="H38" s="85">
        <v>21319</v>
      </c>
      <c r="I38" s="86">
        <v>1427</v>
      </c>
      <c r="J38" s="86">
        <v>8687</v>
      </c>
      <c r="K38" s="86">
        <v>0</v>
      </c>
      <c r="L38" s="231">
        <v>31433</v>
      </c>
      <c r="M38" s="232"/>
      <c r="N38" s="231">
        <v>763</v>
      </c>
      <c r="O38" s="232">
        <v>0</v>
      </c>
      <c r="P38" s="233">
        <v>32196</v>
      </c>
      <c r="Q38" s="234">
        <v>0</v>
      </c>
      <c r="R38" s="231">
        <v>0</v>
      </c>
      <c r="S38" s="232">
        <v>0</v>
      </c>
      <c r="T38" s="231">
        <v>0</v>
      </c>
      <c r="U38" s="235">
        <v>0</v>
      </c>
      <c r="X38" s="1">
        <f t="shared" si="0"/>
        <v>0</v>
      </c>
      <c r="Y38" s="1">
        <f>IF(N38="",0,SUM(L38:N38)-P38)</f>
        <v>0</v>
      </c>
      <c r="Z38" s="5">
        <f>IF(OR(R38="",T38=""),0,AA38-P38-R38-T38)</f>
        <v>0</v>
      </c>
      <c r="AA38" s="87">
        <f>IF(AA34*AA35*AA36*AA37=0,0,SUM(AA34:AA37))</f>
        <v>32196</v>
      </c>
      <c r="AE38" s="19" t="str">
        <f t="shared" si="1"/>
        <v>確</v>
      </c>
      <c r="AF38" s="1" t="str">
        <f t="shared" si="2"/>
        <v>確</v>
      </c>
    </row>
    <row r="39" spans="2:32" ht="21" customHeight="1">
      <c r="B39" s="2" t="s">
        <v>130</v>
      </c>
      <c r="C39" s="1">
        <v>14</v>
      </c>
      <c r="D39" s="95" t="s">
        <v>6</v>
      </c>
      <c r="E39" s="181" t="s">
        <v>67</v>
      </c>
      <c r="F39" s="182"/>
      <c r="G39" s="81">
        <v>14</v>
      </c>
      <c r="H39" s="82">
        <v>3155</v>
      </c>
      <c r="I39" s="83">
        <v>346</v>
      </c>
      <c r="J39" s="83">
        <v>4289</v>
      </c>
      <c r="K39" s="83"/>
      <c r="L39" s="227">
        <v>7790</v>
      </c>
      <c r="M39" s="228"/>
      <c r="N39" s="227">
        <v>142</v>
      </c>
      <c r="O39" s="228"/>
      <c r="P39" s="227">
        <v>7932</v>
      </c>
      <c r="Q39" s="228"/>
      <c r="R39" s="227">
        <v>1</v>
      </c>
      <c r="S39" s="228"/>
      <c r="T39" s="227">
        <v>0</v>
      </c>
      <c r="U39" s="230"/>
      <c r="W39" s="1">
        <f aca="true" t="shared" si="3" ref="W39:W47">C39-G39</f>
        <v>0</v>
      </c>
      <c r="X39" s="1">
        <f t="shared" si="0"/>
        <v>0</v>
      </c>
      <c r="Y39" s="1">
        <f aca="true" t="shared" si="4" ref="Y39:Y46">SUM(L39:N39)-P39</f>
        <v>0</v>
      </c>
      <c r="Z39" s="5">
        <f aca="true" t="shared" si="5" ref="Z39:Z46">AA39-P39-R39-T39</f>
        <v>0</v>
      </c>
      <c r="AA39" s="64">
        <v>7933</v>
      </c>
      <c r="AC39" s="1">
        <f aca="true" t="shared" si="6" ref="AC39:AC46">IF(AND(N39=0,P39=0,R39=0,T39=0,X39=0,W39=0),0,1)</f>
        <v>1</v>
      </c>
      <c r="AD39" s="1">
        <f aca="true" t="shared" si="7" ref="AD39:AD46">IF(AND(W39=0,X39=0,Y39=0,Z39=0),0,1)</f>
        <v>0</v>
      </c>
      <c r="AE39" s="19" t="str">
        <f t="shared" si="1"/>
        <v>確</v>
      </c>
      <c r="AF39" s="1" t="str">
        <f t="shared" si="2"/>
        <v>確</v>
      </c>
    </row>
    <row r="40" spans="2:32" ht="21" customHeight="1">
      <c r="B40" s="2" t="s">
        <v>130</v>
      </c>
      <c r="C40" s="1">
        <v>15</v>
      </c>
      <c r="D40" s="95" t="s">
        <v>6</v>
      </c>
      <c r="E40" s="170" t="s">
        <v>68</v>
      </c>
      <c r="F40" s="168"/>
      <c r="G40" s="67">
        <v>15</v>
      </c>
      <c r="H40" s="68">
        <v>7232</v>
      </c>
      <c r="I40" s="69">
        <v>537</v>
      </c>
      <c r="J40" s="69">
        <v>3892</v>
      </c>
      <c r="K40" s="69"/>
      <c r="L40" s="178">
        <v>11661</v>
      </c>
      <c r="M40" s="179"/>
      <c r="N40" s="178">
        <v>272</v>
      </c>
      <c r="O40" s="179"/>
      <c r="P40" s="178">
        <v>11933</v>
      </c>
      <c r="Q40" s="179"/>
      <c r="R40" s="178">
        <v>0</v>
      </c>
      <c r="S40" s="179"/>
      <c r="T40" s="178">
        <v>0</v>
      </c>
      <c r="U40" s="218"/>
      <c r="W40" s="1">
        <f t="shared" si="3"/>
        <v>0</v>
      </c>
      <c r="X40" s="1">
        <f t="shared" si="0"/>
        <v>0</v>
      </c>
      <c r="Y40" s="1">
        <f t="shared" si="4"/>
        <v>0</v>
      </c>
      <c r="Z40" s="5">
        <f t="shared" si="5"/>
        <v>0</v>
      </c>
      <c r="AA40" s="64">
        <v>11933</v>
      </c>
      <c r="AC40" s="1">
        <f t="shared" si="6"/>
        <v>1</v>
      </c>
      <c r="AD40" s="1">
        <f t="shared" si="7"/>
        <v>0</v>
      </c>
      <c r="AE40" s="19" t="str">
        <f t="shared" si="1"/>
        <v>確</v>
      </c>
      <c r="AF40" s="1" t="str">
        <f t="shared" si="2"/>
        <v>確</v>
      </c>
    </row>
    <row r="41" spans="2:32" ht="21" customHeight="1">
      <c r="B41" s="2" t="s">
        <v>130</v>
      </c>
      <c r="C41" s="1">
        <v>16</v>
      </c>
      <c r="D41" s="95" t="s">
        <v>6</v>
      </c>
      <c r="E41" s="170" t="s">
        <v>69</v>
      </c>
      <c r="F41" s="168"/>
      <c r="G41" s="67">
        <v>16</v>
      </c>
      <c r="H41" s="68">
        <v>8282</v>
      </c>
      <c r="I41" s="69">
        <v>1245</v>
      </c>
      <c r="J41" s="69">
        <v>8392</v>
      </c>
      <c r="K41" s="69"/>
      <c r="L41" s="178">
        <v>17919</v>
      </c>
      <c r="M41" s="179"/>
      <c r="N41" s="178">
        <v>484</v>
      </c>
      <c r="O41" s="179"/>
      <c r="P41" s="178">
        <v>18403</v>
      </c>
      <c r="Q41" s="179"/>
      <c r="R41" s="178">
        <v>0</v>
      </c>
      <c r="S41" s="179"/>
      <c r="T41" s="178">
        <v>1</v>
      </c>
      <c r="U41" s="218"/>
      <c r="W41" s="1">
        <f t="shared" si="3"/>
        <v>0</v>
      </c>
      <c r="X41" s="1">
        <f t="shared" si="0"/>
        <v>0</v>
      </c>
      <c r="Y41" s="1">
        <f t="shared" si="4"/>
        <v>0</v>
      </c>
      <c r="Z41" s="5">
        <f t="shared" si="5"/>
        <v>0</v>
      </c>
      <c r="AA41" s="64">
        <v>18404</v>
      </c>
      <c r="AC41" s="1">
        <f t="shared" si="6"/>
        <v>1</v>
      </c>
      <c r="AD41" s="1">
        <f t="shared" si="7"/>
        <v>0</v>
      </c>
      <c r="AE41" s="19" t="str">
        <f t="shared" si="1"/>
        <v>確</v>
      </c>
      <c r="AF41" s="1" t="str">
        <f t="shared" si="2"/>
        <v>確</v>
      </c>
    </row>
    <row r="42" spans="2:32" ht="21" customHeight="1">
      <c r="B42" s="2" t="s">
        <v>130</v>
      </c>
      <c r="C42" s="1">
        <v>17</v>
      </c>
      <c r="D42" s="95" t="s">
        <v>6</v>
      </c>
      <c r="E42" s="170" t="s">
        <v>70</v>
      </c>
      <c r="F42" s="168"/>
      <c r="G42" s="67">
        <v>17</v>
      </c>
      <c r="H42" s="68">
        <v>578</v>
      </c>
      <c r="I42" s="69">
        <v>35</v>
      </c>
      <c r="J42" s="69">
        <v>205</v>
      </c>
      <c r="K42" s="69"/>
      <c r="L42" s="178">
        <v>818</v>
      </c>
      <c r="M42" s="179"/>
      <c r="N42" s="178">
        <v>23</v>
      </c>
      <c r="O42" s="179"/>
      <c r="P42" s="178">
        <v>841</v>
      </c>
      <c r="Q42" s="179"/>
      <c r="R42" s="178">
        <v>0</v>
      </c>
      <c r="S42" s="179"/>
      <c r="T42" s="178">
        <v>0</v>
      </c>
      <c r="U42" s="218"/>
      <c r="W42" s="1">
        <f t="shared" si="3"/>
        <v>0</v>
      </c>
      <c r="X42" s="1">
        <f t="shared" si="0"/>
        <v>0</v>
      </c>
      <c r="Y42" s="1">
        <f t="shared" si="4"/>
        <v>0</v>
      </c>
      <c r="Z42" s="5">
        <f t="shared" si="5"/>
        <v>0</v>
      </c>
      <c r="AA42" s="64">
        <v>841</v>
      </c>
      <c r="AC42" s="1">
        <f t="shared" si="6"/>
        <v>1</v>
      </c>
      <c r="AD42" s="1">
        <f t="shared" si="7"/>
        <v>0</v>
      </c>
      <c r="AE42" s="19" t="str">
        <f t="shared" si="1"/>
        <v>確</v>
      </c>
      <c r="AF42" s="1" t="str">
        <f t="shared" si="2"/>
        <v>確</v>
      </c>
    </row>
    <row r="43" spans="2:32" ht="21" customHeight="1">
      <c r="B43" s="2" t="s">
        <v>130</v>
      </c>
      <c r="C43" s="1">
        <v>18</v>
      </c>
      <c r="D43" s="95" t="s">
        <v>6</v>
      </c>
      <c r="E43" s="170" t="s">
        <v>71</v>
      </c>
      <c r="F43" s="168"/>
      <c r="G43" s="67">
        <v>18</v>
      </c>
      <c r="H43" s="68">
        <v>730</v>
      </c>
      <c r="I43" s="69">
        <v>20</v>
      </c>
      <c r="J43" s="69">
        <v>227</v>
      </c>
      <c r="K43" s="69"/>
      <c r="L43" s="178">
        <v>977</v>
      </c>
      <c r="M43" s="179"/>
      <c r="N43" s="178">
        <v>19</v>
      </c>
      <c r="O43" s="179"/>
      <c r="P43" s="178">
        <v>996</v>
      </c>
      <c r="Q43" s="179"/>
      <c r="R43" s="178">
        <v>0</v>
      </c>
      <c r="S43" s="179"/>
      <c r="T43" s="178">
        <v>0</v>
      </c>
      <c r="U43" s="218"/>
      <c r="W43" s="1">
        <f t="shared" si="3"/>
        <v>0</v>
      </c>
      <c r="X43" s="1">
        <f t="shared" si="0"/>
        <v>0</v>
      </c>
      <c r="Y43" s="1">
        <f t="shared" si="4"/>
        <v>0</v>
      </c>
      <c r="Z43" s="5">
        <f t="shared" si="5"/>
        <v>0</v>
      </c>
      <c r="AA43" s="64">
        <v>996</v>
      </c>
      <c r="AC43" s="1">
        <f t="shared" si="6"/>
        <v>1</v>
      </c>
      <c r="AD43" s="1">
        <f t="shared" si="7"/>
        <v>0</v>
      </c>
      <c r="AE43" s="19" t="str">
        <f t="shared" si="1"/>
        <v>確</v>
      </c>
      <c r="AF43" s="1" t="str">
        <f t="shared" si="2"/>
        <v>確</v>
      </c>
    </row>
    <row r="44" spans="2:32" ht="21" customHeight="1">
      <c r="B44" s="2" t="s">
        <v>130</v>
      </c>
      <c r="C44" s="1">
        <v>19</v>
      </c>
      <c r="D44" s="95" t="s">
        <v>6</v>
      </c>
      <c r="E44" s="170" t="s">
        <v>72</v>
      </c>
      <c r="F44" s="168"/>
      <c r="G44" s="67">
        <v>19</v>
      </c>
      <c r="H44" s="68">
        <v>1551</v>
      </c>
      <c r="I44" s="69">
        <v>42</v>
      </c>
      <c r="J44" s="69">
        <v>517</v>
      </c>
      <c r="K44" s="69"/>
      <c r="L44" s="178">
        <v>2110</v>
      </c>
      <c r="M44" s="179"/>
      <c r="N44" s="178">
        <v>37</v>
      </c>
      <c r="O44" s="179"/>
      <c r="P44" s="178">
        <v>2147</v>
      </c>
      <c r="Q44" s="179"/>
      <c r="R44" s="178">
        <v>0</v>
      </c>
      <c r="S44" s="179"/>
      <c r="T44" s="178">
        <v>0</v>
      </c>
      <c r="U44" s="218"/>
      <c r="W44" s="1">
        <f t="shared" si="3"/>
        <v>0</v>
      </c>
      <c r="X44" s="1">
        <f t="shared" si="0"/>
        <v>0</v>
      </c>
      <c r="Y44" s="1">
        <f t="shared" si="4"/>
        <v>0</v>
      </c>
      <c r="Z44" s="5">
        <f t="shared" si="5"/>
        <v>0</v>
      </c>
      <c r="AA44" s="64">
        <v>2147</v>
      </c>
      <c r="AC44" s="1">
        <f t="shared" si="6"/>
        <v>1</v>
      </c>
      <c r="AD44" s="1">
        <f t="shared" si="7"/>
        <v>0</v>
      </c>
      <c r="AE44" s="19" t="str">
        <f t="shared" si="1"/>
        <v>確</v>
      </c>
      <c r="AF44" s="1" t="str">
        <f t="shared" si="2"/>
        <v>確</v>
      </c>
    </row>
    <row r="45" spans="2:32" ht="21" customHeight="1">
      <c r="B45" s="2" t="s">
        <v>130</v>
      </c>
      <c r="C45" s="1">
        <v>20</v>
      </c>
      <c r="D45" s="95" t="s">
        <v>6</v>
      </c>
      <c r="E45" s="170" t="s">
        <v>73</v>
      </c>
      <c r="F45" s="168"/>
      <c r="G45" s="67">
        <v>20</v>
      </c>
      <c r="H45" s="68">
        <v>462</v>
      </c>
      <c r="I45" s="69">
        <v>6</v>
      </c>
      <c r="J45" s="69">
        <v>98</v>
      </c>
      <c r="K45" s="69"/>
      <c r="L45" s="178">
        <v>566</v>
      </c>
      <c r="M45" s="179"/>
      <c r="N45" s="178">
        <v>14</v>
      </c>
      <c r="O45" s="179"/>
      <c r="P45" s="178">
        <v>580</v>
      </c>
      <c r="Q45" s="179"/>
      <c r="R45" s="178">
        <v>0</v>
      </c>
      <c r="S45" s="179"/>
      <c r="T45" s="178">
        <v>0</v>
      </c>
      <c r="U45" s="218"/>
      <c r="W45" s="1">
        <f t="shared" si="3"/>
        <v>0</v>
      </c>
      <c r="X45" s="1">
        <f t="shared" si="0"/>
        <v>0</v>
      </c>
      <c r="Y45" s="1">
        <f t="shared" si="4"/>
        <v>0</v>
      </c>
      <c r="Z45" s="5">
        <f t="shared" si="5"/>
        <v>0</v>
      </c>
      <c r="AA45" s="64">
        <v>580</v>
      </c>
      <c r="AC45" s="1">
        <f t="shared" si="6"/>
        <v>1</v>
      </c>
      <c r="AD45" s="1">
        <f t="shared" si="7"/>
        <v>0</v>
      </c>
      <c r="AE45" s="19" t="str">
        <f t="shared" si="1"/>
        <v>確</v>
      </c>
      <c r="AF45" s="1" t="str">
        <f t="shared" si="2"/>
        <v>確</v>
      </c>
    </row>
    <row r="46" spans="2:32" ht="21" customHeight="1">
      <c r="B46" s="2" t="s">
        <v>130</v>
      </c>
      <c r="C46" s="1">
        <v>21</v>
      </c>
      <c r="D46" s="95" t="s">
        <v>6</v>
      </c>
      <c r="E46" s="170" t="s">
        <v>74</v>
      </c>
      <c r="F46" s="168"/>
      <c r="G46" s="67">
        <v>21</v>
      </c>
      <c r="H46" s="68">
        <v>719</v>
      </c>
      <c r="I46" s="69">
        <v>9</v>
      </c>
      <c r="J46" s="69">
        <v>139</v>
      </c>
      <c r="K46" s="69"/>
      <c r="L46" s="178">
        <v>867</v>
      </c>
      <c r="M46" s="179"/>
      <c r="N46" s="178">
        <v>14</v>
      </c>
      <c r="O46" s="179"/>
      <c r="P46" s="178">
        <v>881</v>
      </c>
      <c r="Q46" s="179"/>
      <c r="R46" s="178">
        <v>0</v>
      </c>
      <c r="S46" s="179"/>
      <c r="T46" s="178">
        <v>1</v>
      </c>
      <c r="U46" s="218"/>
      <c r="W46" s="1">
        <f t="shared" si="3"/>
        <v>0</v>
      </c>
      <c r="X46" s="1">
        <f t="shared" si="0"/>
        <v>0</v>
      </c>
      <c r="Y46" s="1">
        <f t="shared" si="4"/>
        <v>0</v>
      </c>
      <c r="Z46" s="5">
        <f t="shared" si="5"/>
        <v>0</v>
      </c>
      <c r="AA46" s="64">
        <v>882</v>
      </c>
      <c r="AC46" s="1">
        <f t="shared" si="6"/>
        <v>1</v>
      </c>
      <c r="AD46" s="1">
        <f t="shared" si="7"/>
        <v>0</v>
      </c>
      <c r="AE46" s="19" t="str">
        <f t="shared" si="1"/>
        <v>確</v>
      </c>
      <c r="AF46" s="1" t="str">
        <f t="shared" si="2"/>
        <v>確</v>
      </c>
    </row>
    <row r="47" spans="5:32" ht="21" customHeight="1" thickBot="1">
      <c r="E47" s="169" t="s">
        <v>75</v>
      </c>
      <c r="F47" s="167"/>
      <c r="G47" s="84"/>
      <c r="H47" s="85">
        <v>22709</v>
      </c>
      <c r="I47" s="86">
        <v>2240</v>
      </c>
      <c r="J47" s="86">
        <v>17759</v>
      </c>
      <c r="K47" s="86">
        <v>0</v>
      </c>
      <c r="L47" s="231">
        <v>42708</v>
      </c>
      <c r="M47" s="232">
        <v>0</v>
      </c>
      <c r="N47" s="231">
        <v>1005</v>
      </c>
      <c r="O47" s="232">
        <v>0</v>
      </c>
      <c r="P47" s="233">
        <v>43713</v>
      </c>
      <c r="Q47" s="234">
        <v>0</v>
      </c>
      <c r="R47" s="231">
        <v>1</v>
      </c>
      <c r="S47" s="232">
        <v>0</v>
      </c>
      <c r="T47" s="231">
        <v>2</v>
      </c>
      <c r="U47" s="235">
        <v>0</v>
      </c>
      <c r="W47" s="1">
        <f t="shared" si="3"/>
        <v>0</v>
      </c>
      <c r="X47" s="1">
        <f t="shared" si="0"/>
        <v>0</v>
      </c>
      <c r="Y47" s="1">
        <f>IF(N47="",0,SUM(L47:N47)-P47)</f>
        <v>0</v>
      </c>
      <c r="Z47" s="5">
        <f>IF(OR(R47="",T47=""),0,AA47-P47-R47-T47)</f>
        <v>0</v>
      </c>
      <c r="AA47" s="87">
        <f>IF(AA39*AA40*AA41*AA42*AA43*AA44*AA45*AA46=0,0,SUM(AA39:AA46))</f>
        <v>43716</v>
      </c>
      <c r="AC47" s="1">
        <f>IF(AND(W47=0,N47=0,P47=0,R47=0,T47=0,X47=0),0,1)</f>
        <v>1</v>
      </c>
      <c r="AD47" s="1">
        <f>IF(AND(X47=0,Y47=0,Z47=0),0,1)</f>
        <v>0</v>
      </c>
      <c r="AE47" s="19" t="str">
        <f t="shared" si="1"/>
        <v>確</v>
      </c>
      <c r="AF47" s="1" t="str">
        <f t="shared" si="2"/>
        <v>確</v>
      </c>
    </row>
    <row r="48" spans="5:32" ht="21" customHeight="1" thickBot="1">
      <c r="E48" s="172" t="s">
        <v>76</v>
      </c>
      <c r="F48" s="173"/>
      <c r="G48" s="73"/>
      <c r="H48" s="74">
        <v>47252</v>
      </c>
      <c r="I48" s="75">
        <v>3880</v>
      </c>
      <c r="J48" s="75">
        <v>28528</v>
      </c>
      <c r="K48" s="75">
        <v>0</v>
      </c>
      <c r="L48" s="180">
        <v>79660</v>
      </c>
      <c r="M48" s="171">
        <v>0</v>
      </c>
      <c r="N48" s="180">
        <v>1884</v>
      </c>
      <c r="O48" s="171">
        <v>0</v>
      </c>
      <c r="P48" s="180">
        <v>81544</v>
      </c>
      <c r="Q48" s="171">
        <v>0</v>
      </c>
      <c r="R48" s="180">
        <v>1</v>
      </c>
      <c r="S48" s="171">
        <v>0</v>
      </c>
      <c r="T48" s="180">
        <v>2</v>
      </c>
      <c r="U48" s="226">
        <v>0</v>
      </c>
      <c r="X48" s="1">
        <f t="shared" si="0"/>
        <v>0</v>
      </c>
      <c r="Y48" s="1">
        <f>IF(N48="",0,SUM(L48:N48)-P48)</f>
        <v>0</v>
      </c>
      <c r="Z48" s="5">
        <f>IF(OR(R48="",T48=""),0,AA48-P48-R48-T48)</f>
        <v>0</v>
      </c>
      <c r="AA48" s="88">
        <f>AA33+AA38+AA47</f>
        <v>81547</v>
      </c>
      <c r="AC48" s="1">
        <f>IF(AND(W48=0,N48=0,P48=0,R48=0,T48=0,X48=0),0,1)</f>
        <v>1</v>
      </c>
      <c r="AD48" s="1">
        <f>IF(AND(X48=0,Y48=0,Z48=0),0,1)</f>
        <v>0</v>
      </c>
      <c r="AE48" s="19" t="str">
        <f t="shared" si="1"/>
        <v>確</v>
      </c>
      <c r="AF48" s="1" t="str">
        <f t="shared" si="2"/>
        <v>確</v>
      </c>
    </row>
    <row r="49" spans="5:32" ht="21" customHeight="1" thickBot="1">
      <c r="E49" s="172" t="s">
        <v>77</v>
      </c>
      <c r="F49" s="173"/>
      <c r="G49" s="89"/>
      <c r="H49" s="90">
        <v>114541</v>
      </c>
      <c r="I49" s="91">
        <v>9342</v>
      </c>
      <c r="J49" s="91">
        <v>82069</v>
      </c>
      <c r="K49" s="91">
        <v>0</v>
      </c>
      <c r="L49" s="180">
        <v>205952</v>
      </c>
      <c r="M49" s="171">
        <v>0</v>
      </c>
      <c r="N49" s="180">
        <v>4627</v>
      </c>
      <c r="O49" s="171">
        <v>0</v>
      </c>
      <c r="P49" s="180">
        <v>210579</v>
      </c>
      <c r="Q49" s="171">
        <v>0</v>
      </c>
      <c r="R49" s="180">
        <v>2</v>
      </c>
      <c r="S49" s="171">
        <v>0</v>
      </c>
      <c r="T49" s="180">
        <v>4</v>
      </c>
      <c r="U49" s="226">
        <v>0</v>
      </c>
      <c r="X49" s="1">
        <f t="shared" si="0"/>
        <v>0</v>
      </c>
      <c r="Y49" s="1">
        <f>IF(N49="",0,SUM(L49:N49)-P49)</f>
        <v>0</v>
      </c>
      <c r="Z49" s="5">
        <f>IF(R49="",0,AA49-P49-R49-T49)</f>
        <v>0</v>
      </c>
      <c r="AA49" s="76">
        <f>AA32+AA48</f>
        <v>210585</v>
      </c>
      <c r="AC49" s="1">
        <f>IF(AND(W49=0,N49=0,P49=0,R49=0,T49=0,X49=0),0,1)</f>
        <v>1</v>
      </c>
      <c r="AD49" s="1">
        <f>IF(AND(X49=0,Y49=0,Z49=0),0,1)</f>
        <v>0</v>
      </c>
      <c r="AE49" s="19" t="str">
        <f t="shared" si="1"/>
        <v>確</v>
      </c>
      <c r="AF49" s="1" t="str">
        <f t="shared" si="2"/>
        <v>確</v>
      </c>
    </row>
    <row r="50" spans="8:21" ht="21" customHeight="1"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6:21" ht="21" customHeight="1">
      <c r="F51" s="21" t="s">
        <v>45</v>
      </c>
      <c r="G51" s="22"/>
      <c r="H51" s="92">
        <v>210585</v>
      </c>
      <c r="I51" s="47" t="s">
        <v>46</v>
      </c>
      <c r="J51" s="93">
        <v>210585</v>
      </c>
      <c r="K51" s="45"/>
      <c r="L51" s="203" t="s">
        <v>47</v>
      </c>
      <c r="M51" s="211"/>
      <c r="N51" s="238">
        <v>0</v>
      </c>
      <c r="O51" s="239"/>
      <c r="P51" s="236" t="s">
        <v>48</v>
      </c>
      <c r="Q51" s="211"/>
      <c r="R51" s="174">
        <v>100</v>
      </c>
      <c r="S51" s="175"/>
      <c r="T51" s="42"/>
      <c r="U51" s="42"/>
    </row>
    <row r="52" spans="6:21" ht="21" customHeight="1">
      <c r="F52" s="25" t="s">
        <v>49</v>
      </c>
      <c r="G52" s="26"/>
      <c r="H52" s="48" t="s">
        <v>129</v>
      </c>
      <c r="I52" s="51" t="s">
        <v>50</v>
      </c>
      <c r="J52" s="94"/>
      <c r="K52" s="49"/>
      <c r="L52" s="209" t="s">
        <v>51</v>
      </c>
      <c r="M52" s="213"/>
      <c r="N52" s="176" t="s">
        <v>129</v>
      </c>
      <c r="O52" s="177"/>
      <c r="P52" s="237" t="s">
        <v>52</v>
      </c>
      <c r="Q52" s="213"/>
      <c r="R52" s="176" t="s">
        <v>129</v>
      </c>
      <c r="S52" s="177"/>
      <c r="T52" s="42"/>
      <c r="U52" s="42"/>
    </row>
    <row r="55" ht="12" hidden="1">
      <c r="F55" s="4" t="s">
        <v>14</v>
      </c>
    </row>
    <row r="56" spans="5:20" ht="12" hidden="1">
      <c r="E56" s="1" t="s">
        <v>78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ht="12" hidden="1">
      <c r="F57" s="4" t="s">
        <v>15</v>
      </c>
    </row>
    <row r="58" spans="5:20" ht="12" hidden="1">
      <c r="E58" s="1" t="s">
        <v>79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ht="12" hidden="1"/>
    <row r="60" spans="6:20" ht="12" hidden="1">
      <c r="F60" s="4" t="s">
        <v>16</v>
      </c>
      <c r="L60" s="9" t="s">
        <v>80</v>
      </c>
      <c r="N60" s="4" t="s">
        <v>23</v>
      </c>
      <c r="P60" s="4" t="s">
        <v>81</v>
      </c>
      <c r="R60" s="4" t="s">
        <v>23</v>
      </c>
      <c r="T60" s="4" t="s">
        <v>82</v>
      </c>
    </row>
    <row r="61" ht="12" hidden="1"/>
    <row r="62" ht="12" hidden="1">
      <c r="F62" s="4" t="s">
        <v>17</v>
      </c>
    </row>
    <row r="63" ht="12" hidden="1">
      <c r="F63" s="4" t="s">
        <v>18</v>
      </c>
    </row>
  </sheetData>
  <mergeCells count="188">
    <mergeCell ref="N19:O19"/>
    <mergeCell ref="L18:M18"/>
    <mergeCell ref="L19:M19"/>
    <mergeCell ref="P18:Q18"/>
    <mergeCell ref="P19:Q19"/>
    <mergeCell ref="N18:O18"/>
    <mergeCell ref="E32:F32"/>
    <mergeCell ref="E33:F33"/>
    <mergeCell ref="E34:F34"/>
    <mergeCell ref="G12:G14"/>
    <mergeCell ref="G26:G28"/>
    <mergeCell ref="E29:F29"/>
    <mergeCell ref="E30:F30"/>
    <mergeCell ref="E26:F28"/>
    <mergeCell ref="E31:F31"/>
    <mergeCell ref="P51:Q51"/>
    <mergeCell ref="P52:Q52"/>
    <mergeCell ref="L51:M51"/>
    <mergeCell ref="L52:M52"/>
    <mergeCell ref="N51:O51"/>
    <mergeCell ref="N52:O52"/>
    <mergeCell ref="P49:Q49"/>
    <mergeCell ref="T49:U49"/>
    <mergeCell ref="T47:U47"/>
    <mergeCell ref="P48:Q48"/>
    <mergeCell ref="T48:U48"/>
    <mergeCell ref="N48:O48"/>
    <mergeCell ref="L48:M48"/>
    <mergeCell ref="N49:O49"/>
    <mergeCell ref="L49:M49"/>
    <mergeCell ref="T46:U46"/>
    <mergeCell ref="R48:S48"/>
    <mergeCell ref="N46:O46"/>
    <mergeCell ref="L46:M46"/>
    <mergeCell ref="N47:O47"/>
    <mergeCell ref="R47:S47"/>
    <mergeCell ref="L47:M47"/>
    <mergeCell ref="P47:Q47"/>
    <mergeCell ref="R46:S46"/>
    <mergeCell ref="P46:Q46"/>
    <mergeCell ref="N44:O44"/>
    <mergeCell ref="L44:M44"/>
    <mergeCell ref="P45:Q45"/>
    <mergeCell ref="T45:U45"/>
    <mergeCell ref="N45:O45"/>
    <mergeCell ref="P44:Q44"/>
    <mergeCell ref="R45:S45"/>
    <mergeCell ref="T44:U44"/>
    <mergeCell ref="L45:M45"/>
    <mergeCell ref="T41:U41"/>
    <mergeCell ref="T42:U42"/>
    <mergeCell ref="R43:S43"/>
    <mergeCell ref="T43:U43"/>
    <mergeCell ref="L41:M41"/>
    <mergeCell ref="N42:O42"/>
    <mergeCell ref="P43:Q43"/>
    <mergeCell ref="N41:O41"/>
    <mergeCell ref="L42:M42"/>
    <mergeCell ref="N43:O43"/>
    <mergeCell ref="L43:M43"/>
    <mergeCell ref="P42:Q42"/>
    <mergeCell ref="P41:Q41"/>
    <mergeCell ref="T39:U39"/>
    <mergeCell ref="T37:U37"/>
    <mergeCell ref="R40:S40"/>
    <mergeCell ref="T40:U40"/>
    <mergeCell ref="R37:S37"/>
    <mergeCell ref="T38:U38"/>
    <mergeCell ref="P39:Q39"/>
    <mergeCell ref="P40:Q40"/>
    <mergeCell ref="R39:S39"/>
    <mergeCell ref="R38:S38"/>
    <mergeCell ref="P38:Q38"/>
    <mergeCell ref="N39:O39"/>
    <mergeCell ref="L40:M40"/>
    <mergeCell ref="N38:O38"/>
    <mergeCell ref="L39:M39"/>
    <mergeCell ref="N40:O40"/>
    <mergeCell ref="L38:M38"/>
    <mergeCell ref="L37:M37"/>
    <mergeCell ref="L36:M36"/>
    <mergeCell ref="N37:O37"/>
    <mergeCell ref="P36:Q36"/>
    <mergeCell ref="P37:Q37"/>
    <mergeCell ref="N36:O36"/>
    <mergeCell ref="T33:U33"/>
    <mergeCell ref="R35:S35"/>
    <mergeCell ref="T36:U36"/>
    <mergeCell ref="T34:U34"/>
    <mergeCell ref="R36:S36"/>
    <mergeCell ref="T32:U32"/>
    <mergeCell ref="P33:Q33"/>
    <mergeCell ref="L34:M34"/>
    <mergeCell ref="N35:O35"/>
    <mergeCell ref="P34:Q34"/>
    <mergeCell ref="L35:M35"/>
    <mergeCell ref="N34:O34"/>
    <mergeCell ref="P35:Q35"/>
    <mergeCell ref="R34:S34"/>
    <mergeCell ref="T35:U35"/>
    <mergeCell ref="L32:M32"/>
    <mergeCell ref="N33:O33"/>
    <mergeCell ref="P32:Q32"/>
    <mergeCell ref="R33:S33"/>
    <mergeCell ref="L33:M33"/>
    <mergeCell ref="N32:O32"/>
    <mergeCell ref="R32:S32"/>
    <mergeCell ref="L30:M30"/>
    <mergeCell ref="P31:Q31"/>
    <mergeCell ref="L31:M31"/>
    <mergeCell ref="T31:U31"/>
    <mergeCell ref="T29:U29"/>
    <mergeCell ref="T30:U30"/>
    <mergeCell ref="R31:S31"/>
    <mergeCell ref="N31:O31"/>
    <mergeCell ref="N30:O30"/>
    <mergeCell ref="R30:S30"/>
    <mergeCell ref="P29:Q29"/>
    <mergeCell ref="P30:Q30"/>
    <mergeCell ref="N29:O29"/>
    <mergeCell ref="R29:S29"/>
    <mergeCell ref="L28:M28"/>
    <mergeCell ref="N28:O28"/>
    <mergeCell ref="P28:Q28"/>
    <mergeCell ref="L29:M29"/>
    <mergeCell ref="L26:M26"/>
    <mergeCell ref="N26:O26"/>
    <mergeCell ref="P26:Q26"/>
    <mergeCell ref="L27:M27"/>
    <mergeCell ref="N27:O27"/>
    <mergeCell ref="P27:Q27"/>
    <mergeCell ref="L16:M16"/>
    <mergeCell ref="L12:M12"/>
    <mergeCell ref="L13:M13"/>
    <mergeCell ref="L14:M14"/>
    <mergeCell ref="L15:M15"/>
    <mergeCell ref="P16:Q16"/>
    <mergeCell ref="N12:O12"/>
    <mergeCell ref="N13:O13"/>
    <mergeCell ref="N14:O14"/>
    <mergeCell ref="N15:O15"/>
    <mergeCell ref="N16:O16"/>
    <mergeCell ref="P12:Q12"/>
    <mergeCell ref="P13:Q13"/>
    <mergeCell ref="P14:Q14"/>
    <mergeCell ref="P15:Q15"/>
    <mergeCell ref="T28:U28"/>
    <mergeCell ref="R26:S26"/>
    <mergeCell ref="R27:S27"/>
    <mergeCell ref="R28:S28"/>
    <mergeCell ref="T14:U14"/>
    <mergeCell ref="T15:U15"/>
    <mergeCell ref="T26:U26"/>
    <mergeCell ref="T27:U27"/>
    <mergeCell ref="T16:U16"/>
    <mergeCell ref="R16:S16"/>
    <mergeCell ref="T12:U12"/>
    <mergeCell ref="T13:U13"/>
    <mergeCell ref="E16:F16"/>
    <mergeCell ref="E15:F15"/>
    <mergeCell ref="E12:F14"/>
    <mergeCell ref="R12:S12"/>
    <mergeCell ref="R13:S13"/>
    <mergeCell ref="R14:S14"/>
    <mergeCell ref="R15:S15"/>
    <mergeCell ref="E35:F35"/>
    <mergeCell ref="E36:F36"/>
    <mergeCell ref="E44:F44"/>
    <mergeCell ref="E37:F37"/>
    <mergeCell ref="E38:F38"/>
    <mergeCell ref="E39:F39"/>
    <mergeCell ref="E40:F40"/>
    <mergeCell ref="E41:F41"/>
    <mergeCell ref="E42:F42"/>
    <mergeCell ref="E43:F43"/>
    <mergeCell ref="E49:F49"/>
    <mergeCell ref="E45:F45"/>
    <mergeCell ref="E46:F46"/>
    <mergeCell ref="E47:F47"/>
    <mergeCell ref="E48:F48"/>
    <mergeCell ref="R18:S18"/>
    <mergeCell ref="R19:S19"/>
    <mergeCell ref="R51:S51"/>
    <mergeCell ref="R52:S52"/>
    <mergeCell ref="R41:S41"/>
    <mergeCell ref="R42:S42"/>
    <mergeCell ref="R44:S44"/>
    <mergeCell ref="R49:S49"/>
  </mergeCells>
  <printOptions horizontalCentered="1"/>
  <pageMargins left="0.31" right="0.27" top="0.7" bottom="0.984251968503937" header="0.5118110236220472" footer="0.5118110236220472"/>
  <pageSetup blackAndWhite="1" horizontalDpi="300" verticalDpi="300" orientation="portrait" paperSize="9" r:id="rId1"/>
  <colBreaks count="1" manualBreakCount="1">
    <brk id="21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F50"/>
  <sheetViews>
    <sheetView zoomScaleSheetLayoutView="75" workbookViewId="0" topLeftCell="A1">
      <pane xSplit="6" ySplit="8" topLeftCell="H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P10" sqref="P10:Q10"/>
    </sheetView>
  </sheetViews>
  <sheetFormatPr defaultColWidth="9.00390625" defaultRowHeight="13.5"/>
  <cols>
    <col min="1" max="1" width="2.125" style="96" customWidth="1"/>
    <col min="2" max="2" width="5.75390625" style="99" hidden="1" customWidth="1"/>
    <col min="3" max="3" width="3.625" style="96" hidden="1" customWidth="1"/>
    <col min="4" max="4" width="3.625" style="96" customWidth="1"/>
    <col min="5" max="5" width="3.25390625" style="96" customWidth="1"/>
    <col min="6" max="6" width="12.125" style="96" customWidth="1"/>
    <col min="7" max="7" width="3.50390625" style="96" hidden="1" customWidth="1"/>
    <col min="8" max="10" width="9.50390625" style="97" customWidth="1"/>
    <col min="11" max="11" width="8.00390625" style="97" hidden="1" customWidth="1"/>
    <col min="12" max="21" width="4.625" style="97" customWidth="1"/>
    <col min="22" max="22" width="1.00390625" style="96" customWidth="1"/>
    <col min="23" max="26" width="1.625" style="96" hidden="1" customWidth="1"/>
    <col min="27" max="27" width="7.625" style="97" hidden="1" customWidth="1"/>
    <col min="28" max="28" width="1.00390625" style="96" hidden="1" customWidth="1"/>
    <col min="29" max="30" width="7.00390625" style="96" hidden="1" customWidth="1"/>
    <col min="31" max="32" width="5.50390625" style="96" hidden="1" customWidth="1"/>
    <col min="33" max="16384" width="9.00390625" style="96" customWidth="1"/>
  </cols>
  <sheetData>
    <row r="1" spans="2:5" ht="12">
      <c r="B1" s="2">
        <v>10</v>
      </c>
      <c r="E1" s="96" t="s">
        <v>17</v>
      </c>
    </row>
    <row r="2" spans="2:21" ht="12">
      <c r="B2" s="2"/>
      <c r="E2" s="6"/>
      <c r="F2" s="6"/>
      <c r="G2" s="7"/>
      <c r="H2" s="6" t="s">
        <v>123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98"/>
    </row>
    <row r="5" spans="5:32" ht="13.5">
      <c r="E5" s="96" t="s">
        <v>89</v>
      </c>
      <c r="L5" s="100" t="s">
        <v>124</v>
      </c>
      <c r="M5" s="101" t="s">
        <v>84</v>
      </c>
      <c r="N5" s="102" t="s">
        <v>126</v>
      </c>
      <c r="O5" s="101" t="s">
        <v>90</v>
      </c>
      <c r="P5" s="13" t="s">
        <v>128</v>
      </c>
      <c r="Q5" s="101"/>
      <c r="R5" s="13" t="s">
        <v>129</v>
      </c>
      <c r="S5" s="101"/>
      <c r="T5" s="288" t="s">
        <v>129</v>
      </c>
      <c r="U5" s="289"/>
      <c r="W5" s="103" t="s">
        <v>25</v>
      </c>
      <c r="X5" s="103" t="s">
        <v>0</v>
      </c>
      <c r="Y5" s="103" t="s">
        <v>0</v>
      </c>
      <c r="Z5" s="103" t="s">
        <v>0</v>
      </c>
      <c r="AA5" s="104" t="s">
        <v>1</v>
      </c>
      <c r="AB5" s="103"/>
      <c r="AC5" s="103" t="s">
        <v>0</v>
      </c>
      <c r="AD5" s="103" t="s">
        <v>0</v>
      </c>
      <c r="AE5" s="105"/>
      <c r="AF5" s="103"/>
    </row>
    <row r="6" spans="5:32" ht="12.75" customHeight="1">
      <c r="E6" s="286"/>
      <c r="F6" s="287"/>
      <c r="G6" s="305" t="s">
        <v>27</v>
      </c>
      <c r="H6" s="106" t="s">
        <v>146</v>
      </c>
      <c r="I6" s="106" t="s">
        <v>148</v>
      </c>
      <c r="J6" s="106" t="s">
        <v>150</v>
      </c>
      <c r="K6" s="107"/>
      <c r="L6" s="292" t="s">
        <v>30</v>
      </c>
      <c r="M6" s="293"/>
      <c r="N6" s="292" t="s">
        <v>31</v>
      </c>
      <c r="O6" s="293"/>
      <c r="P6" s="292" t="s">
        <v>32</v>
      </c>
      <c r="Q6" s="293"/>
      <c r="R6" s="292" t="s">
        <v>33</v>
      </c>
      <c r="S6" s="293"/>
      <c r="T6" s="292" t="s">
        <v>34</v>
      </c>
      <c r="U6" s="302"/>
      <c r="W6" s="103" t="s">
        <v>27</v>
      </c>
      <c r="X6" s="103" t="s">
        <v>2</v>
      </c>
      <c r="Y6" s="103" t="s">
        <v>3</v>
      </c>
      <c r="Z6" s="103" t="s">
        <v>4</v>
      </c>
      <c r="AA6" s="104" t="s">
        <v>5</v>
      </c>
      <c r="AB6" s="103"/>
      <c r="AC6" s="103"/>
      <c r="AD6" s="103"/>
      <c r="AE6" s="105" t="s">
        <v>6</v>
      </c>
      <c r="AF6" s="103" t="s">
        <v>35</v>
      </c>
    </row>
    <row r="7" spans="5:32" ht="12.75" customHeight="1">
      <c r="E7" s="290" t="s">
        <v>26</v>
      </c>
      <c r="F7" s="291"/>
      <c r="G7" s="306"/>
      <c r="H7" s="108" t="s">
        <v>147</v>
      </c>
      <c r="I7" s="108" t="s">
        <v>149</v>
      </c>
      <c r="J7" s="108" t="s">
        <v>151</v>
      </c>
      <c r="K7" s="109"/>
      <c r="L7" s="298" t="s">
        <v>36</v>
      </c>
      <c r="M7" s="299"/>
      <c r="N7" s="298" t="s">
        <v>36</v>
      </c>
      <c r="O7" s="299"/>
      <c r="P7" s="298" t="s">
        <v>37</v>
      </c>
      <c r="Q7" s="299"/>
      <c r="R7" s="298"/>
      <c r="S7" s="299"/>
      <c r="T7" s="298"/>
      <c r="U7" s="303"/>
      <c r="W7" s="103"/>
      <c r="X7" s="103" t="s">
        <v>7</v>
      </c>
      <c r="Y7" s="103" t="s">
        <v>8</v>
      </c>
      <c r="Z7" s="103" t="s">
        <v>9</v>
      </c>
      <c r="AA7" s="104" t="s">
        <v>38</v>
      </c>
      <c r="AB7" s="103"/>
      <c r="AC7" s="103" t="s">
        <v>10</v>
      </c>
      <c r="AD7" s="103" t="s">
        <v>11</v>
      </c>
      <c r="AE7" s="105" t="s">
        <v>12</v>
      </c>
      <c r="AF7" s="103" t="s">
        <v>39</v>
      </c>
    </row>
    <row r="8" spans="5:32" ht="12.75" customHeight="1">
      <c r="E8" s="274"/>
      <c r="F8" s="275"/>
      <c r="G8" s="307"/>
      <c r="H8" s="26" t="s">
        <v>42</v>
      </c>
      <c r="I8" s="26" t="s">
        <v>41</v>
      </c>
      <c r="J8" s="26" t="s">
        <v>40</v>
      </c>
      <c r="K8" s="110" t="s">
        <v>13</v>
      </c>
      <c r="L8" s="300"/>
      <c r="M8" s="301"/>
      <c r="N8" s="300"/>
      <c r="O8" s="301"/>
      <c r="P8" s="300"/>
      <c r="Q8" s="301"/>
      <c r="R8" s="300"/>
      <c r="S8" s="301"/>
      <c r="T8" s="300"/>
      <c r="U8" s="304"/>
      <c r="W8" s="111"/>
      <c r="X8" s="111"/>
      <c r="Y8" s="111"/>
      <c r="Z8" s="111"/>
      <c r="AA8" s="112"/>
      <c r="AB8" s="111"/>
      <c r="AC8" s="111"/>
      <c r="AD8" s="111"/>
      <c r="AE8" s="113"/>
      <c r="AF8" s="114"/>
    </row>
    <row r="9" spans="2:32" ht="21" customHeight="1">
      <c r="B9" s="99" t="s">
        <v>130</v>
      </c>
      <c r="C9" s="96">
        <v>2</v>
      </c>
      <c r="D9" s="96" t="s">
        <v>129</v>
      </c>
      <c r="E9" s="272" t="s">
        <v>91</v>
      </c>
      <c r="F9" s="281"/>
      <c r="G9" s="115">
        <v>2</v>
      </c>
      <c r="H9" s="116">
        <v>12670</v>
      </c>
      <c r="I9" s="116">
        <v>751</v>
      </c>
      <c r="J9" s="116">
        <v>10553</v>
      </c>
      <c r="K9" s="116"/>
      <c r="L9" s="263">
        <v>23974</v>
      </c>
      <c r="M9" s="263"/>
      <c r="N9" s="263">
        <v>572</v>
      </c>
      <c r="O9" s="263"/>
      <c r="P9" s="263">
        <v>24546</v>
      </c>
      <c r="Q9" s="264"/>
      <c r="R9" s="263">
        <v>0</v>
      </c>
      <c r="S9" s="264"/>
      <c r="T9" s="263">
        <v>1</v>
      </c>
      <c r="U9" s="296"/>
      <c r="W9" s="96">
        <v>0</v>
      </c>
      <c r="X9" s="117">
        <v>0</v>
      </c>
      <c r="Y9" s="96">
        <v>0</v>
      </c>
      <c r="Z9" s="118">
        <v>0</v>
      </c>
      <c r="AA9" s="119">
        <v>24547</v>
      </c>
      <c r="AC9" s="96">
        <v>1</v>
      </c>
      <c r="AD9" s="96">
        <v>0</v>
      </c>
      <c r="AE9" s="120" t="s">
        <v>6</v>
      </c>
      <c r="AF9" s="121" t="s">
        <v>6</v>
      </c>
    </row>
    <row r="10" spans="2:32" ht="21" customHeight="1">
      <c r="B10" s="99" t="s">
        <v>130</v>
      </c>
      <c r="C10" s="96">
        <v>4</v>
      </c>
      <c r="D10" s="96" t="s">
        <v>129</v>
      </c>
      <c r="E10" s="270" t="s">
        <v>92</v>
      </c>
      <c r="F10" s="271"/>
      <c r="G10" s="122">
        <v>4</v>
      </c>
      <c r="H10" s="123">
        <v>8516</v>
      </c>
      <c r="I10" s="123">
        <v>831</v>
      </c>
      <c r="J10" s="123">
        <v>4164</v>
      </c>
      <c r="K10" s="123"/>
      <c r="L10" s="255">
        <v>13511</v>
      </c>
      <c r="M10" s="255"/>
      <c r="N10" s="255">
        <v>239</v>
      </c>
      <c r="O10" s="255"/>
      <c r="P10" s="255">
        <v>13750</v>
      </c>
      <c r="Q10" s="255"/>
      <c r="R10" s="255">
        <v>1</v>
      </c>
      <c r="S10" s="265"/>
      <c r="T10" s="255">
        <v>1</v>
      </c>
      <c r="U10" s="267"/>
      <c r="W10" s="96">
        <v>0</v>
      </c>
      <c r="X10" s="96">
        <v>0</v>
      </c>
      <c r="Y10" s="96">
        <v>0</v>
      </c>
      <c r="Z10" s="96">
        <v>0</v>
      </c>
      <c r="AA10" s="119">
        <v>13752</v>
      </c>
      <c r="AC10" s="96">
        <v>1</v>
      </c>
      <c r="AD10" s="96">
        <v>0</v>
      </c>
      <c r="AE10" s="105" t="s">
        <v>6</v>
      </c>
      <c r="AF10" s="96" t="s">
        <v>6</v>
      </c>
    </row>
    <row r="11" spans="2:32" ht="21" customHeight="1">
      <c r="B11" s="99" t="s">
        <v>130</v>
      </c>
      <c r="C11" s="96">
        <v>5</v>
      </c>
      <c r="D11" s="96" t="s">
        <v>129</v>
      </c>
      <c r="E11" s="270" t="s">
        <v>93</v>
      </c>
      <c r="F11" s="271"/>
      <c r="G11" s="122">
        <v>5</v>
      </c>
      <c r="H11" s="123">
        <v>7719</v>
      </c>
      <c r="I11" s="123">
        <v>343</v>
      </c>
      <c r="J11" s="123">
        <v>4291</v>
      </c>
      <c r="K11" s="123"/>
      <c r="L11" s="255">
        <v>12353</v>
      </c>
      <c r="M11" s="255"/>
      <c r="N11" s="255">
        <v>281</v>
      </c>
      <c r="O11" s="255"/>
      <c r="P11" s="255">
        <v>12634</v>
      </c>
      <c r="Q11" s="255"/>
      <c r="R11" s="255">
        <v>0</v>
      </c>
      <c r="S11" s="265"/>
      <c r="T11" s="255">
        <v>1</v>
      </c>
      <c r="U11" s="267"/>
      <c r="W11" s="96">
        <v>0</v>
      </c>
      <c r="X11" s="96">
        <v>0</v>
      </c>
      <c r="Y11" s="96">
        <v>0</v>
      </c>
      <c r="Z11" s="96">
        <v>0</v>
      </c>
      <c r="AA11" s="119">
        <v>12635</v>
      </c>
      <c r="AC11" s="96">
        <v>1</v>
      </c>
      <c r="AD11" s="96">
        <v>0</v>
      </c>
      <c r="AE11" s="105" t="s">
        <v>6</v>
      </c>
      <c r="AF11" s="96" t="s">
        <v>6</v>
      </c>
    </row>
    <row r="12" spans="2:32" ht="21" customHeight="1" thickBot="1">
      <c r="B12" s="99" t="s">
        <v>130</v>
      </c>
      <c r="C12" s="96">
        <v>7</v>
      </c>
      <c r="D12" s="96" t="s">
        <v>129</v>
      </c>
      <c r="E12" s="282" t="s">
        <v>94</v>
      </c>
      <c r="F12" s="283"/>
      <c r="G12" s="124">
        <v>7</v>
      </c>
      <c r="H12" s="125">
        <v>6148</v>
      </c>
      <c r="I12" s="125">
        <v>937</v>
      </c>
      <c r="J12" s="125">
        <v>5595</v>
      </c>
      <c r="K12" s="125"/>
      <c r="L12" s="308">
        <v>12680</v>
      </c>
      <c r="M12" s="308"/>
      <c r="N12" s="308">
        <v>295</v>
      </c>
      <c r="O12" s="308"/>
      <c r="P12" s="308">
        <v>12975</v>
      </c>
      <c r="Q12" s="308"/>
      <c r="R12" s="308">
        <v>0</v>
      </c>
      <c r="S12" s="310"/>
      <c r="T12" s="308">
        <v>1</v>
      </c>
      <c r="U12" s="313"/>
      <c r="W12" s="96">
        <v>0</v>
      </c>
      <c r="X12" s="96">
        <v>0</v>
      </c>
      <c r="Y12" s="96">
        <v>0</v>
      </c>
      <c r="Z12" s="96">
        <v>0</v>
      </c>
      <c r="AA12" s="119">
        <v>12976</v>
      </c>
      <c r="AC12" s="96">
        <v>1</v>
      </c>
      <c r="AD12" s="96">
        <v>0</v>
      </c>
      <c r="AE12" s="105" t="s">
        <v>6</v>
      </c>
      <c r="AF12" s="96" t="s">
        <v>6</v>
      </c>
    </row>
    <row r="13" spans="5:32" ht="21" customHeight="1" thickBot="1">
      <c r="E13" s="284" t="s">
        <v>60</v>
      </c>
      <c r="F13" s="285"/>
      <c r="G13" s="126"/>
      <c r="H13" s="127">
        <v>35053</v>
      </c>
      <c r="I13" s="127">
        <v>2862</v>
      </c>
      <c r="J13" s="127">
        <v>24603</v>
      </c>
      <c r="K13" s="127">
        <v>0</v>
      </c>
      <c r="L13" s="309">
        <v>62518</v>
      </c>
      <c r="M13" s="309">
        <v>0</v>
      </c>
      <c r="N13" s="311">
        <v>1387</v>
      </c>
      <c r="O13" s="311">
        <v>0</v>
      </c>
      <c r="P13" s="315">
        <v>63905</v>
      </c>
      <c r="Q13" s="316">
        <v>0</v>
      </c>
      <c r="R13" s="311">
        <v>1</v>
      </c>
      <c r="S13" s="312">
        <v>0</v>
      </c>
      <c r="T13" s="311">
        <v>4</v>
      </c>
      <c r="U13" s="314">
        <v>0</v>
      </c>
      <c r="X13" s="117">
        <v>0</v>
      </c>
      <c r="Y13" s="1">
        <v>0</v>
      </c>
      <c r="Z13" s="96">
        <v>0</v>
      </c>
      <c r="AA13" s="128">
        <v>63910</v>
      </c>
      <c r="AC13" s="96">
        <v>1</v>
      </c>
      <c r="AD13" s="96">
        <v>0</v>
      </c>
      <c r="AE13" s="105" t="s">
        <v>6</v>
      </c>
      <c r="AF13" s="96" t="s">
        <v>6</v>
      </c>
    </row>
    <row r="14" spans="2:32" ht="21" customHeight="1">
      <c r="B14" s="99" t="s">
        <v>130</v>
      </c>
      <c r="C14" s="96">
        <v>22</v>
      </c>
      <c r="D14" s="96" t="s">
        <v>129</v>
      </c>
      <c r="E14" s="272" t="s">
        <v>95</v>
      </c>
      <c r="F14" s="273"/>
      <c r="G14" s="129">
        <v>22</v>
      </c>
      <c r="H14" s="130">
        <v>7783</v>
      </c>
      <c r="I14" s="130">
        <v>722</v>
      </c>
      <c r="J14" s="130">
        <v>6996</v>
      </c>
      <c r="K14" s="130"/>
      <c r="L14" s="294">
        <v>15501</v>
      </c>
      <c r="M14" s="294"/>
      <c r="N14" s="294">
        <v>531</v>
      </c>
      <c r="O14" s="294"/>
      <c r="P14" s="294">
        <v>16032</v>
      </c>
      <c r="Q14" s="294"/>
      <c r="R14" s="294">
        <v>0</v>
      </c>
      <c r="S14" s="317"/>
      <c r="T14" s="294">
        <v>0</v>
      </c>
      <c r="U14" s="318"/>
      <c r="W14" s="96">
        <v>0</v>
      </c>
      <c r="X14" s="96">
        <v>0</v>
      </c>
      <c r="Y14" s="96">
        <v>0</v>
      </c>
      <c r="Z14" s="96">
        <v>0</v>
      </c>
      <c r="AA14" s="119">
        <v>16032</v>
      </c>
      <c r="AC14" s="96">
        <v>1</v>
      </c>
      <c r="AD14" s="96">
        <v>0</v>
      </c>
      <c r="AE14" s="105" t="s">
        <v>6</v>
      </c>
      <c r="AF14" s="96" t="s">
        <v>6</v>
      </c>
    </row>
    <row r="15" spans="2:32" ht="21" customHeight="1">
      <c r="B15" s="99" t="s">
        <v>130</v>
      </c>
      <c r="C15" s="96">
        <v>23</v>
      </c>
      <c r="D15" s="96" t="s">
        <v>129</v>
      </c>
      <c r="E15" s="270" t="s">
        <v>96</v>
      </c>
      <c r="F15" s="271"/>
      <c r="G15" s="122">
        <v>23</v>
      </c>
      <c r="H15" s="123">
        <v>3014</v>
      </c>
      <c r="I15" s="123">
        <v>246</v>
      </c>
      <c r="J15" s="123">
        <v>2511</v>
      </c>
      <c r="K15" s="123"/>
      <c r="L15" s="255">
        <v>5771</v>
      </c>
      <c r="M15" s="255"/>
      <c r="N15" s="255">
        <v>126</v>
      </c>
      <c r="O15" s="255"/>
      <c r="P15" s="255">
        <v>5897</v>
      </c>
      <c r="Q15" s="255"/>
      <c r="R15" s="255">
        <v>0</v>
      </c>
      <c r="S15" s="265"/>
      <c r="T15" s="255">
        <v>0</v>
      </c>
      <c r="U15" s="267"/>
      <c r="W15" s="96">
        <v>0</v>
      </c>
      <c r="X15" s="96">
        <v>0</v>
      </c>
      <c r="Y15" s="96">
        <v>0</v>
      </c>
      <c r="Z15" s="96">
        <v>0</v>
      </c>
      <c r="AA15" s="131">
        <v>5897</v>
      </c>
      <c r="AC15" s="96">
        <v>1</v>
      </c>
      <c r="AD15" s="96">
        <v>0</v>
      </c>
      <c r="AE15" s="105" t="s">
        <v>6</v>
      </c>
      <c r="AF15" s="96" t="s">
        <v>6</v>
      </c>
    </row>
    <row r="16" spans="2:32" ht="21" customHeight="1">
      <c r="B16" s="99" t="s">
        <v>130</v>
      </c>
      <c r="C16" s="96">
        <v>24</v>
      </c>
      <c r="D16" s="96" t="s">
        <v>129</v>
      </c>
      <c r="E16" s="270" t="s">
        <v>97</v>
      </c>
      <c r="F16" s="271"/>
      <c r="G16" s="122">
        <v>24</v>
      </c>
      <c r="H16" s="123">
        <v>3040</v>
      </c>
      <c r="I16" s="123">
        <v>376</v>
      </c>
      <c r="J16" s="123">
        <v>2360</v>
      </c>
      <c r="K16" s="123"/>
      <c r="L16" s="255">
        <v>5776</v>
      </c>
      <c r="M16" s="255"/>
      <c r="N16" s="255">
        <v>149</v>
      </c>
      <c r="O16" s="255"/>
      <c r="P16" s="255">
        <v>5925</v>
      </c>
      <c r="Q16" s="255"/>
      <c r="R16" s="255">
        <v>0</v>
      </c>
      <c r="S16" s="265"/>
      <c r="T16" s="255">
        <v>0</v>
      </c>
      <c r="U16" s="267"/>
      <c r="W16" s="96">
        <v>0</v>
      </c>
      <c r="X16" s="96">
        <v>0</v>
      </c>
      <c r="Y16" s="96">
        <v>0</v>
      </c>
      <c r="Z16" s="96">
        <v>0</v>
      </c>
      <c r="AA16" s="131">
        <v>5925</v>
      </c>
      <c r="AC16" s="96">
        <v>1</v>
      </c>
      <c r="AD16" s="96">
        <v>0</v>
      </c>
      <c r="AE16" s="105" t="s">
        <v>6</v>
      </c>
      <c r="AF16" s="96" t="s">
        <v>6</v>
      </c>
    </row>
    <row r="17" spans="2:32" ht="21" customHeight="1">
      <c r="B17" s="99" t="s">
        <v>130</v>
      </c>
      <c r="C17" s="96">
        <v>25</v>
      </c>
      <c r="D17" s="96" t="s">
        <v>129</v>
      </c>
      <c r="E17" s="270" t="s">
        <v>98</v>
      </c>
      <c r="F17" s="271"/>
      <c r="G17" s="122">
        <v>25</v>
      </c>
      <c r="H17" s="123">
        <v>3771</v>
      </c>
      <c r="I17" s="123">
        <v>292</v>
      </c>
      <c r="J17" s="123">
        <v>2497</v>
      </c>
      <c r="K17" s="123"/>
      <c r="L17" s="255">
        <v>6560</v>
      </c>
      <c r="M17" s="255"/>
      <c r="N17" s="263">
        <v>155</v>
      </c>
      <c r="O17" s="263"/>
      <c r="P17" s="255">
        <v>6715</v>
      </c>
      <c r="Q17" s="255"/>
      <c r="R17" s="255">
        <v>1</v>
      </c>
      <c r="S17" s="265"/>
      <c r="T17" s="255">
        <v>0</v>
      </c>
      <c r="U17" s="267"/>
      <c r="W17" s="96">
        <v>0</v>
      </c>
      <c r="X17" s="96">
        <v>0</v>
      </c>
      <c r="Y17" s="96">
        <v>0</v>
      </c>
      <c r="Z17" s="96">
        <v>0</v>
      </c>
      <c r="AA17" s="131">
        <v>6716</v>
      </c>
      <c r="AC17" s="96">
        <v>1</v>
      </c>
      <c r="AD17" s="96">
        <v>0</v>
      </c>
      <c r="AE17" s="105" t="s">
        <v>6</v>
      </c>
      <c r="AF17" s="96" t="s">
        <v>6</v>
      </c>
    </row>
    <row r="18" spans="2:32" ht="21" customHeight="1">
      <c r="B18" s="99" t="s">
        <v>130</v>
      </c>
      <c r="C18" s="96">
        <v>26</v>
      </c>
      <c r="D18" s="96" t="s">
        <v>129</v>
      </c>
      <c r="E18" s="270" t="s">
        <v>99</v>
      </c>
      <c r="F18" s="271"/>
      <c r="G18" s="122">
        <v>26</v>
      </c>
      <c r="H18" s="123">
        <v>5695</v>
      </c>
      <c r="I18" s="123">
        <v>839</v>
      </c>
      <c r="J18" s="123">
        <v>5141</v>
      </c>
      <c r="K18" s="123"/>
      <c r="L18" s="255">
        <v>11675</v>
      </c>
      <c r="M18" s="255"/>
      <c r="N18" s="255">
        <v>305</v>
      </c>
      <c r="O18" s="255"/>
      <c r="P18" s="255">
        <v>11980</v>
      </c>
      <c r="Q18" s="255"/>
      <c r="R18" s="255">
        <v>0</v>
      </c>
      <c r="S18" s="265"/>
      <c r="T18" s="255">
        <v>1</v>
      </c>
      <c r="U18" s="267"/>
      <c r="W18" s="96">
        <v>0</v>
      </c>
      <c r="X18" s="96">
        <v>0</v>
      </c>
      <c r="Y18" s="96">
        <v>0</v>
      </c>
      <c r="Z18" s="96">
        <v>0</v>
      </c>
      <c r="AA18" s="119">
        <v>11981</v>
      </c>
      <c r="AC18" s="96">
        <v>1</v>
      </c>
      <c r="AD18" s="96">
        <v>0</v>
      </c>
      <c r="AE18" s="105" t="s">
        <v>6</v>
      </c>
      <c r="AF18" s="96" t="s">
        <v>6</v>
      </c>
    </row>
    <row r="19" spans="5:32" ht="21" customHeight="1">
      <c r="E19" s="268" t="s">
        <v>100</v>
      </c>
      <c r="F19" s="269"/>
      <c r="G19" s="132"/>
      <c r="H19" s="133">
        <v>23303</v>
      </c>
      <c r="I19" s="133">
        <v>2475</v>
      </c>
      <c r="J19" s="133">
        <v>19505</v>
      </c>
      <c r="K19" s="133">
        <v>0</v>
      </c>
      <c r="L19" s="262">
        <v>45283</v>
      </c>
      <c r="M19" s="262"/>
      <c r="N19" s="262">
        <v>1266</v>
      </c>
      <c r="O19" s="262">
        <v>0</v>
      </c>
      <c r="P19" s="251">
        <v>46549</v>
      </c>
      <c r="Q19" s="252">
        <v>0</v>
      </c>
      <c r="R19" s="260">
        <v>1</v>
      </c>
      <c r="S19" s="297">
        <v>0</v>
      </c>
      <c r="T19" s="260">
        <v>1</v>
      </c>
      <c r="U19" s="261">
        <v>0</v>
      </c>
      <c r="X19" s="96">
        <v>0</v>
      </c>
      <c r="Y19" s="1">
        <v>0</v>
      </c>
      <c r="Z19" s="96">
        <v>0</v>
      </c>
      <c r="AA19" s="134">
        <v>46551</v>
      </c>
      <c r="AC19" s="96">
        <v>1</v>
      </c>
      <c r="AD19" s="96">
        <v>0</v>
      </c>
      <c r="AE19" s="105" t="s">
        <v>6</v>
      </c>
      <c r="AF19" s="96" t="s">
        <v>6</v>
      </c>
    </row>
    <row r="20" spans="2:32" ht="21" customHeight="1">
      <c r="B20" s="99" t="s">
        <v>130</v>
      </c>
      <c r="C20" s="96">
        <v>27</v>
      </c>
      <c r="D20" s="96" t="s">
        <v>129</v>
      </c>
      <c r="E20" s="272" t="s">
        <v>101</v>
      </c>
      <c r="F20" s="273"/>
      <c r="G20" s="135">
        <v>27</v>
      </c>
      <c r="H20" s="116">
        <v>4105</v>
      </c>
      <c r="I20" s="116">
        <v>170</v>
      </c>
      <c r="J20" s="116">
        <v>1527</v>
      </c>
      <c r="K20" s="116"/>
      <c r="L20" s="263">
        <v>5802</v>
      </c>
      <c r="M20" s="263"/>
      <c r="N20" s="263">
        <v>100</v>
      </c>
      <c r="O20" s="263"/>
      <c r="P20" s="263">
        <v>5902</v>
      </c>
      <c r="Q20" s="263"/>
      <c r="R20" s="263">
        <v>0</v>
      </c>
      <c r="S20" s="264"/>
      <c r="T20" s="263">
        <v>2</v>
      </c>
      <c r="U20" s="296"/>
      <c r="W20" s="96">
        <v>0</v>
      </c>
      <c r="X20" s="96">
        <v>0</v>
      </c>
      <c r="Y20" s="96">
        <v>0</v>
      </c>
      <c r="Z20" s="96">
        <v>0</v>
      </c>
      <c r="AA20" s="131">
        <v>5904</v>
      </c>
      <c r="AC20" s="96">
        <v>1</v>
      </c>
      <c r="AD20" s="96">
        <v>0</v>
      </c>
      <c r="AE20" s="105" t="s">
        <v>6</v>
      </c>
      <c r="AF20" s="96" t="s">
        <v>6</v>
      </c>
    </row>
    <row r="21" spans="2:32" ht="21" customHeight="1">
      <c r="B21" s="99" t="s">
        <v>130</v>
      </c>
      <c r="C21" s="96">
        <v>28</v>
      </c>
      <c r="D21" s="96" t="s">
        <v>129</v>
      </c>
      <c r="E21" s="270" t="s">
        <v>102</v>
      </c>
      <c r="F21" s="271"/>
      <c r="G21" s="122">
        <v>28</v>
      </c>
      <c r="H21" s="123">
        <v>2081</v>
      </c>
      <c r="I21" s="123">
        <v>217</v>
      </c>
      <c r="J21" s="123">
        <v>1558</v>
      </c>
      <c r="K21" s="123"/>
      <c r="L21" s="255">
        <v>3856</v>
      </c>
      <c r="M21" s="255"/>
      <c r="N21" s="255">
        <v>117</v>
      </c>
      <c r="O21" s="255"/>
      <c r="P21" s="255">
        <v>3973</v>
      </c>
      <c r="Q21" s="255"/>
      <c r="R21" s="255">
        <v>0</v>
      </c>
      <c r="S21" s="265"/>
      <c r="T21" s="255">
        <v>0</v>
      </c>
      <c r="U21" s="267"/>
      <c r="W21" s="96">
        <v>0</v>
      </c>
      <c r="X21" s="96">
        <v>0</v>
      </c>
      <c r="Y21" s="96">
        <v>0</v>
      </c>
      <c r="Z21" s="96">
        <v>0</v>
      </c>
      <c r="AA21" s="131">
        <v>3973</v>
      </c>
      <c r="AC21" s="96">
        <v>1</v>
      </c>
      <c r="AD21" s="96">
        <v>0</v>
      </c>
      <c r="AE21" s="105" t="s">
        <v>6</v>
      </c>
      <c r="AF21" s="96" t="s">
        <v>6</v>
      </c>
    </row>
    <row r="22" spans="2:32" ht="21" customHeight="1">
      <c r="B22" s="99" t="s">
        <v>130</v>
      </c>
      <c r="C22" s="96">
        <v>29</v>
      </c>
      <c r="D22" s="96" t="s">
        <v>129</v>
      </c>
      <c r="E22" s="270" t="s">
        <v>103</v>
      </c>
      <c r="F22" s="271"/>
      <c r="G22" s="122">
        <v>29</v>
      </c>
      <c r="H22" s="123">
        <v>4672</v>
      </c>
      <c r="I22" s="123">
        <v>338</v>
      </c>
      <c r="J22" s="123">
        <v>2828</v>
      </c>
      <c r="K22" s="123"/>
      <c r="L22" s="255">
        <v>7838</v>
      </c>
      <c r="M22" s="255"/>
      <c r="N22" s="255">
        <v>137</v>
      </c>
      <c r="O22" s="255"/>
      <c r="P22" s="255">
        <v>7975</v>
      </c>
      <c r="Q22" s="255"/>
      <c r="R22" s="255">
        <v>0</v>
      </c>
      <c r="S22" s="265"/>
      <c r="T22" s="255">
        <v>0</v>
      </c>
      <c r="U22" s="267"/>
      <c r="W22" s="96">
        <v>0</v>
      </c>
      <c r="X22" s="96">
        <v>0</v>
      </c>
      <c r="Y22" s="96">
        <v>0</v>
      </c>
      <c r="Z22" s="96">
        <v>0</v>
      </c>
      <c r="AA22" s="119">
        <v>7975</v>
      </c>
      <c r="AC22" s="96">
        <v>1</v>
      </c>
      <c r="AD22" s="96">
        <v>0</v>
      </c>
      <c r="AE22" s="105" t="s">
        <v>6</v>
      </c>
      <c r="AF22" s="96" t="s">
        <v>6</v>
      </c>
    </row>
    <row r="23" spans="2:32" ht="21" customHeight="1">
      <c r="B23" s="99" t="s">
        <v>130</v>
      </c>
      <c r="C23" s="96">
        <v>30</v>
      </c>
      <c r="D23" s="96" t="s">
        <v>129</v>
      </c>
      <c r="E23" s="270" t="s">
        <v>104</v>
      </c>
      <c r="F23" s="271"/>
      <c r="G23" s="122">
        <v>30</v>
      </c>
      <c r="H23" s="123">
        <v>2442</v>
      </c>
      <c r="I23" s="123">
        <v>274</v>
      </c>
      <c r="J23" s="123">
        <v>1885</v>
      </c>
      <c r="K23" s="123"/>
      <c r="L23" s="255">
        <v>4601</v>
      </c>
      <c r="M23" s="255"/>
      <c r="N23" s="255">
        <v>100</v>
      </c>
      <c r="O23" s="255"/>
      <c r="P23" s="255">
        <v>4701</v>
      </c>
      <c r="Q23" s="255"/>
      <c r="R23" s="255">
        <v>0</v>
      </c>
      <c r="S23" s="265"/>
      <c r="T23" s="255">
        <v>0</v>
      </c>
      <c r="U23" s="267"/>
      <c r="W23" s="96">
        <v>0</v>
      </c>
      <c r="X23" s="96">
        <v>0</v>
      </c>
      <c r="Y23" s="96">
        <v>0</v>
      </c>
      <c r="Z23" s="96">
        <v>0</v>
      </c>
      <c r="AA23" s="131">
        <v>4701</v>
      </c>
      <c r="AC23" s="96">
        <v>1</v>
      </c>
      <c r="AD23" s="96">
        <v>0</v>
      </c>
      <c r="AE23" s="105" t="s">
        <v>6</v>
      </c>
      <c r="AF23" s="96" t="s">
        <v>6</v>
      </c>
    </row>
    <row r="24" spans="5:32" ht="21" customHeight="1">
      <c r="E24" s="268" t="s">
        <v>105</v>
      </c>
      <c r="F24" s="269"/>
      <c r="G24" s="132"/>
      <c r="H24" s="133">
        <v>13300</v>
      </c>
      <c r="I24" s="133">
        <v>999</v>
      </c>
      <c r="J24" s="133">
        <v>7798</v>
      </c>
      <c r="K24" s="133">
        <v>0</v>
      </c>
      <c r="L24" s="262">
        <v>22097</v>
      </c>
      <c r="M24" s="262"/>
      <c r="N24" s="249">
        <v>454</v>
      </c>
      <c r="O24" s="249">
        <v>0</v>
      </c>
      <c r="P24" s="251">
        <v>22551</v>
      </c>
      <c r="Q24" s="252">
        <v>0</v>
      </c>
      <c r="R24" s="183">
        <v>0</v>
      </c>
      <c r="S24" s="184">
        <v>0</v>
      </c>
      <c r="T24" s="183">
        <v>2</v>
      </c>
      <c r="U24" s="319">
        <v>0</v>
      </c>
      <c r="X24" s="96">
        <v>0</v>
      </c>
      <c r="Y24" s="1">
        <v>0</v>
      </c>
      <c r="Z24" s="96">
        <v>0</v>
      </c>
      <c r="AA24" s="134">
        <v>22553</v>
      </c>
      <c r="AC24" s="96">
        <v>1</v>
      </c>
      <c r="AD24" s="96">
        <v>0</v>
      </c>
      <c r="AE24" s="105" t="s">
        <v>6</v>
      </c>
      <c r="AF24" s="96" t="s">
        <v>6</v>
      </c>
    </row>
    <row r="25" spans="2:32" ht="21" customHeight="1">
      <c r="B25" s="99" t="s">
        <v>130</v>
      </c>
      <c r="C25" s="96">
        <v>31</v>
      </c>
      <c r="D25" s="96" t="s">
        <v>129</v>
      </c>
      <c r="E25" s="272" t="s">
        <v>106</v>
      </c>
      <c r="F25" s="273"/>
      <c r="G25" s="135">
        <v>31</v>
      </c>
      <c r="H25" s="116">
        <v>2254</v>
      </c>
      <c r="I25" s="116">
        <v>88</v>
      </c>
      <c r="J25" s="116">
        <v>1263</v>
      </c>
      <c r="K25" s="116"/>
      <c r="L25" s="263">
        <v>3605</v>
      </c>
      <c r="M25" s="263"/>
      <c r="N25" s="263">
        <v>85</v>
      </c>
      <c r="O25" s="263"/>
      <c r="P25" s="263">
        <v>3690</v>
      </c>
      <c r="Q25" s="263"/>
      <c r="R25" s="263">
        <v>0</v>
      </c>
      <c r="S25" s="264"/>
      <c r="T25" s="263">
        <v>0</v>
      </c>
      <c r="U25" s="296"/>
      <c r="W25" s="96">
        <v>0</v>
      </c>
      <c r="X25" s="96">
        <v>0</v>
      </c>
      <c r="Y25" s="96">
        <v>0</v>
      </c>
      <c r="Z25" s="96">
        <v>0</v>
      </c>
      <c r="AA25" s="119">
        <v>3690</v>
      </c>
      <c r="AC25" s="96">
        <v>1</v>
      </c>
      <c r="AD25" s="96">
        <v>0</v>
      </c>
      <c r="AE25" s="105" t="s">
        <v>6</v>
      </c>
      <c r="AF25" s="96" t="s">
        <v>6</v>
      </c>
    </row>
    <row r="26" spans="2:32" ht="21" customHeight="1">
      <c r="B26" s="99" t="s">
        <v>130</v>
      </c>
      <c r="C26" s="96">
        <v>32</v>
      </c>
      <c r="D26" s="96" t="s">
        <v>129</v>
      </c>
      <c r="E26" s="270" t="s">
        <v>107</v>
      </c>
      <c r="F26" s="271"/>
      <c r="G26" s="122">
        <v>32</v>
      </c>
      <c r="H26" s="123">
        <v>1981</v>
      </c>
      <c r="I26" s="123">
        <v>147</v>
      </c>
      <c r="J26" s="123">
        <v>1117</v>
      </c>
      <c r="K26" s="123"/>
      <c r="L26" s="255">
        <v>3245</v>
      </c>
      <c r="M26" s="255"/>
      <c r="N26" s="255">
        <v>97</v>
      </c>
      <c r="O26" s="255"/>
      <c r="P26" s="255">
        <v>3342</v>
      </c>
      <c r="Q26" s="255"/>
      <c r="R26" s="255">
        <v>0</v>
      </c>
      <c r="S26" s="265"/>
      <c r="T26" s="255">
        <v>2</v>
      </c>
      <c r="U26" s="267"/>
      <c r="W26" s="96">
        <v>0</v>
      </c>
      <c r="X26" s="96">
        <v>0</v>
      </c>
      <c r="Y26" s="96">
        <v>0</v>
      </c>
      <c r="Z26" s="96">
        <v>0</v>
      </c>
      <c r="AA26" s="119">
        <v>3344</v>
      </c>
      <c r="AC26" s="96">
        <v>1</v>
      </c>
      <c r="AD26" s="96">
        <v>0</v>
      </c>
      <c r="AE26" s="105" t="s">
        <v>6</v>
      </c>
      <c r="AF26" s="96" t="s">
        <v>6</v>
      </c>
    </row>
    <row r="27" spans="2:32" ht="21" customHeight="1">
      <c r="B27" s="99" t="s">
        <v>130</v>
      </c>
      <c r="C27" s="96">
        <v>33</v>
      </c>
      <c r="D27" s="96" t="s">
        <v>129</v>
      </c>
      <c r="E27" s="270" t="s">
        <v>108</v>
      </c>
      <c r="F27" s="271"/>
      <c r="G27" s="122">
        <v>33</v>
      </c>
      <c r="H27" s="123">
        <v>3138</v>
      </c>
      <c r="I27" s="123">
        <v>116</v>
      </c>
      <c r="J27" s="123">
        <v>1435</v>
      </c>
      <c r="K27" s="123"/>
      <c r="L27" s="255">
        <v>4689</v>
      </c>
      <c r="M27" s="255"/>
      <c r="N27" s="255">
        <v>127</v>
      </c>
      <c r="O27" s="255"/>
      <c r="P27" s="255">
        <v>4816</v>
      </c>
      <c r="Q27" s="255"/>
      <c r="R27" s="255">
        <v>0</v>
      </c>
      <c r="S27" s="265"/>
      <c r="T27" s="255">
        <v>0</v>
      </c>
      <c r="U27" s="267"/>
      <c r="W27" s="96">
        <v>0</v>
      </c>
      <c r="X27" s="96">
        <v>0</v>
      </c>
      <c r="Y27" s="96">
        <v>0</v>
      </c>
      <c r="Z27" s="96">
        <v>0</v>
      </c>
      <c r="AA27" s="131">
        <v>4816</v>
      </c>
      <c r="AC27" s="96">
        <v>1</v>
      </c>
      <c r="AD27" s="96">
        <v>0</v>
      </c>
      <c r="AE27" s="105" t="s">
        <v>6</v>
      </c>
      <c r="AF27" s="96" t="s">
        <v>6</v>
      </c>
    </row>
    <row r="28" spans="2:32" ht="21" customHeight="1">
      <c r="B28" s="99" t="s">
        <v>130</v>
      </c>
      <c r="C28" s="96">
        <v>34</v>
      </c>
      <c r="D28" s="96" t="s">
        <v>129</v>
      </c>
      <c r="E28" s="270" t="s">
        <v>109</v>
      </c>
      <c r="F28" s="271"/>
      <c r="G28" s="122">
        <v>34</v>
      </c>
      <c r="H28" s="123">
        <v>2906</v>
      </c>
      <c r="I28" s="123">
        <v>246</v>
      </c>
      <c r="J28" s="123">
        <v>1832</v>
      </c>
      <c r="K28" s="123"/>
      <c r="L28" s="255">
        <v>4984</v>
      </c>
      <c r="M28" s="255"/>
      <c r="N28" s="255">
        <v>98</v>
      </c>
      <c r="O28" s="255"/>
      <c r="P28" s="255">
        <v>5082</v>
      </c>
      <c r="Q28" s="255"/>
      <c r="R28" s="255">
        <v>0</v>
      </c>
      <c r="S28" s="265"/>
      <c r="T28" s="255">
        <v>0</v>
      </c>
      <c r="U28" s="267"/>
      <c r="W28" s="96">
        <v>0</v>
      </c>
      <c r="X28" s="96">
        <v>0</v>
      </c>
      <c r="Y28" s="96">
        <v>0</v>
      </c>
      <c r="Z28" s="96">
        <v>0</v>
      </c>
      <c r="AA28" s="119">
        <v>5082</v>
      </c>
      <c r="AC28" s="96">
        <v>1</v>
      </c>
      <c r="AD28" s="96">
        <v>0</v>
      </c>
      <c r="AE28" s="105" t="s">
        <v>6</v>
      </c>
      <c r="AF28" s="96" t="s">
        <v>6</v>
      </c>
    </row>
    <row r="29" spans="2:32" ht="21" customHeight="1">
      <c r="B29" s="99" t="s">
        <v>130</v>
      </c>
      <c r="C29" s="96">
        <v>35</v>
      </c>
      <c r="D29" s="96" t="s">
        <v>129</v>
      </c>
      <c r="E29" s="270" t="s">
        <v>110</v>
      </c>
      <c r="F29" s="271"/>
      <c r="G29" s="122">
        <v>35</v>
      </c>
      <c r="H29" s="123">
        <v>1718</v>
      </c>
      <c r="I29" s="123">
        <v>41</v>
      </c>
      <c r="J29" s="123">
        <v>514</v>
      </c>
      <c r="K29" s="123"/>
      <c r="L29" s="255">
        <v>2273</v>
      </c>
      <c r="M29" s="255"/>
      <c r="N29" s="255">
        <v>73</v>
      </c>
      <c r="O29" s="255"/>
      <c r="P29" s="255">
        <v>2346</v>
      </c>
      <c r="Q29" s="255"/>
      <c r="R29" s="255">
        <v>0</v>
      </c>
      <c r="S29" s="265"/>
      <c r="T29" s="255">
        <v>0</v>
      </c>
      <c r="U29" s="267"/>
      <c r="W29" s="96">
        <v>0</v>
      </c>
      <c r="X29" s="96">
        <v>0</v>
      </c>
      <c r="Y29" s="96">
        <v>0</v>
      </c>
      <c r="Z29" s="96">
        <v>0</v>
      </c>
      <c r="AA29" s="131">
        <v>2346</v>
      </c>
      <c r="AC29" s="96">
        <v>1</v>
      </c>
      <c r="AD29" s="96">
        <v>0</v>
      </c>
      <c r="AE29" s="105" t="s">
        <v>6</v>
      </c>
      <c r="AF29" s="96" t="s">
        <v>6</v>
      </c>
    </row>
    <row r="30" spans="2:32" ht="21" customHeight="1">
      <c r="B30" s="99" t="s">
        <v>130</v>
      </c>
      <c r="C30" s="96">
        <v>36</v>
      </c>
      <c r="D30" s="96" t="s">
        <v>129</v>
      </c>
      <c r="E30" s="270" t="s">
        <v>111</v>
      </c>
      <c r="F30" s="271"/>
      <c r="G30" s="122">
        <v>36</v>
      </c>
      <c r="H30" s="123">
        <v>1777</v>
      </c>
      <c r="I30" s="123">
        <v>170</v>
      </c>
      <c r="J30" s="123">
        <v>1051</v>
      </c>
      <c r="K30" s="123"/>
      <c r="L30" s="255">
        <v>2998</v>
      </c>
      <c r="M30" s="255"/>
      <c r="N30" s="255">
        <v>102</v>
      </c>
      <c r="O30" s="255"/>
      <c r="P30" s="255">
        <v>3100</v>
      </c>
      <c r="Q30" s="255"/>
      <c r="R30" s="255">
        <v>0</v>
      </c>
      <c r="S30" s="265"/>
      <c r="T30" s="255">
        <v>0</v>
      </c>
      <c r="U30" s="267"/>
      <c r="W30" s="96">
        <v>0</v>
      </c>
      <c r="X30" s="96">
        <v>0</v>
      </c>
      <c r="Y30" s="96">
        <v>0</v>
      </c>
      <c r="Z30" s="96">
        <v>0</v>
      </c>
      <c r="AA30" s="119">
        <v>3100</v>
      </c>
      <c r="AC30" s="96">
        <v>1</v>
      </c>
      <c r="AD30" s="96">
        <v>0</v>
      </c>
      <c r="AE30" s="105" t="s">
        <v>6</v>
      </c>
      <c r="AF30" s="96" t="s">
        <v>6</v>
      </c>
    </row>
    <row r="31" spans="2:32" ht="21" customHeight="1">
      <c r="B31" s="99">
        <v>0</v>
      </c>
      <c r="E31" s="268" t="s">
        <v>112</v>
      </c>
      <c r="F31" s="269"/>
      <c r="G31" s="132"/>
      <c r="H31" s="133">
        <v>13774</v>
      </c>
      <c r="I31" s="133">
        <v>808</v>
      </c>
      <c r="J31" s="133">
        <v>7212</v>
      </c>
      <c r="K31" s="133">
        <v>0</v>
      </c>
      <c r="L31" s="262">
        <v>21794</v>
      </c>
      <c r="M31" s="262"/>
      <c r="N31" s="249">
        <v>582</v>
      </c>
      <c r="O31" s="249">
        <v>0</v>
      </c>
      <c r="P31" s="251">
        <v>22376</v>
      </c>
      <c r="Q31" s="252">
        <v>0</v>
      </c>
      <c r="R31" s="260">
        <v>0</v>
      </c>
      <c r="S31" s="297">
        <v>0</v>
      </c>
      <c r="T31" s="260">
        <v>2</v>
      </c>
      <c r="U31" s="261">
        <v>0</v>
      </c>
      <c r="X31" s="96">
        <v>0</v>
      </c>
      <c r="Y31" s="1">
        <v>0</v>
      </c>
      <c r="Z31" s="96">
        <v>0</v>
      </c>
      <c r="AA31" s="134">
        <v>22378</v>
      </c>
      <c r="AC31" s="96">
        <v>1</v>
      </c>
      <c r="AD31" s="96">
        <v>0</v>
      </c>
      <c r="AE31" s="105" t="s">
        <v>6</v>
      </c>
      <c r="AF31" s="96" t="s">
        <v>6</v>
      </c>
    </row>
    <row r="32" spans="2:32" ht="21" customHeight="1">
      <c r="B32" s="99" t="s">
        <v>130</v>
      </c>
      <c r="C32" s="96">
        <v>37</v>
      </c>
      <c r="D32" s="96" t="s">
        <v>129</v>
      </c>
      <c r="E32" s="272" t="s">
        <v>113</v>
      </c>
      <c r="F32" s="273"/>
      <c r="G32" s="135">
        <v>37</v>
      </c>
      <c r="H32" s="116">
        <v>4460</v>
      </c>
      <c r="I32" s="116">
        <v>217</v>
      </c>
      <c r="J32" s="116">
        <v>2021</v>
      </c>
      <c r="K32" s="116"/>
      <c r="L32" s="263">
        <v>6698</v>
      </c>
      <c r="M32" s="263"/>
      <c r="N32" s="263">
        <v>194</v>
      </c>
      <c r="O32" s="263"/>
      <c r="P32" s="263">
        <v>6892</v>
      </c>
      <c r="Q32" s="263"/>
      <c r="R32" s="263">
        <v>0</v>
      </c>
      <c r="S32" s="264"/>
      <c r="T32" s="263">
        <v>0</v>
      </c>
      <c r="U32" s="296"/>
      <c r="W32" s="96">
        <v>0</v>
      </c>
      <c r="X32" s="96">
        <v>0</v>
      </c>
      <c r="Y32" s="96">
        <v>0</v>
      </c>
      <c r="Z32" s="96">
        <v>0</v>
      </c>
      <c r="AA32" s="131">
        <v>6892</v>
      </c>
      <c r="AC32" s="96">
        <v>1</v>
      </c>
      <c r="AD32" s="96">
        <v>0</v>
      </c>
      <c r="AE32" s="105" t="s">
        <v>6</v>
      </c>
      <c r="AF32" s="96" t="s">
        <v>6</v>
      </c>
    </row>
    <row r="33" spans="2:32" ht="21" customHeight="1">
      <c r="B33" s="99" t="s">
        <v>130</v>
      </c>
      <c r="C33" s="96">
        <v>38</v>
      </c>
      <c r="D33" s="96" t="s">
        <v>129</v>
      </c>
      <c r="E33" s="270" t="s">
        <v>114</v>
      </c>
      <c r="F33" s="271"/>
      <c r="G33" s="122">
        <v>38</v>
      </c>
      <c r="H33" s="123">
        <v>3980</v>
      </c>
      <c r="I33" s="123">
        <v>224</v>
      </c>
      <c r="J33" s="123">
        <v>1330</v>
      </c>
      <c r="K33" s="123"/>
      <c r="L33" s="255">
        <v>5534</v>
      </c>
      <c r="M33" s="255"/>
      <c r="N33" s="255">
        <v>88</v>
      </c>
      <c r="O33" s="255"/>
      <c r="P33" s="255">
        <v>5622</v>
      </c>
      <c r="Q33" s="255"/>
      <c r="R33" s="255">
        <v>0</v>
      </c>
      <c r="S33" s="265"/>
      <c r="T33" s="255">
        <v>1</v>
      </c>
      <c r="U33" s="266"/>
      <c r="W33" s="96">
        <v>0</v>
      </c>
      <c r="X33" s="96">
        <v>0</v>
      </c>
      <c r="Y33" s="96">
        <v>0</v>
      </c>
      <c r="Z33" s="96">
        <v>0</v>
      </c>
      <c r="AA33" s="131">
        <v>5623</v>
      </c>
      <c r="AC33" s="96">
        <v>1</v>
      </c>
      <c r="AD33" s="96">
        <v>0</v>
      </c>
      <c r="AE33" s="105" t="s">
        <v>6</v>
      </c>
      <c r="AF33" s="96" t="s">
        <v>6</v>
      </c>
    </row>
    <row r="34" spans="2:32" ht="21" customHeight="1">
      <c r="B34" s="99" t="s">
        <v>130</v>
      </c>
      <c r="C34" s="96">
        <v>39</v>
      </c>
      <c r="D34" s="96" t="s">
        <v>129</v>
      </c>
      <c r="E34" s="270" t="s">
        <v>115</v>
      </c>
      <c r="F34" s="271"/>
      <c r="G34" s="122">
        <v>39</v>
      </c>
      <c r="H34" s="123">
        <v>4521</v>
      </c>
      <c r="I34" s="123">
        <v>203</v>
      </c>
      <c r="J34" s="123">
        <v>1676</v>
      </c>
      <c r="K34" s="123"/>
      <c r="L34" s="255">
        <v>6400</v>
      </c>
      <c r="M34" s="255"/>
      <c r="N34" s="255">
        <v>134</v>
      </c>
      <c r="O34" s="255"/>
      <c r="P34" s="255">
        <v>6534</v>
      </c>
      <c r="Q34" s="255"/>
      <c r="R34" s="255">
        <v>2</v>
      </c>
      <c r="S34" s="265"/>
      <c r="T34" s="255">
        <v>1</v>
      </c>
      <c r="U34" s="267"/>
      <c r="W34" s="96">
        <v>0</v>
      </c>
      <c r="X34" s="96">
        <v>0</v>
      </c>
      <c r="Y34" s="96">
        <v>0</v>
      </c>
      <c r="Z34" s="96">
        <v>0</v>
      </c>
      <c r="AA34" s="131">
        <v>6537</v>
      </c>
      <c r="AC34" s="96">
        <v>1</v>
      </c>
      <c r="AD34" s="96">
        <v>0</v>
      </c>
      <c r="AE34" s="105" t="s">
        <v>6</v>
      </c>
      <c r="AF34" s="96" t="s">
        <v>6</v>
      </c>
    </row>
    <row r="35" spans="2:32" ht="21" customHeight="1">
      <c r="B35" s="99" t="s">
        <v>130</v>
      </c>
      <c r="C35" s="96">
        <v>40</v>
      </c>
      <c r="D35" s="96" t="s">
        <v>129</v>
      </c>
      <c r="E35" s="270" t="s">
        <v>116</v>
      </c>
      <c r="F35" s="276"/>
      <c r="G35" s="136">
        <v>40</v>
      </c>
      <c r="H35" s="123">
        <v>2032</v>
      </c>
      <c r="I35" s="123">
        <v>81</v>
      </c>
      <c r="J35" s="123">
        <v>634</v>
      </c>
      <c r="K35" s="123"/>
      <c r="L35" s="255">
        <v>2747</v>
      </c>
      <c r="M35" s="255"/>
      <c r="N35" s="255">
        <v>49</v>
      </c>
      <c r="O35" s="255"/>
      <c r="P35" s="255">
        <v>2796</v>
      </c>
      <c r="Q35" s="255"/>
      <c r="R35" s="255">
        <v>0</v>
      </c>
      <c r="S35" s="265"/>
      <c r="T35" s="255">
        <v>0</v>
      </c>
      <c r="U35" s="267"/>
      <c r="W35" s="96">
        <v>0</v>
      </c>
      <c r="X35" s="96">
        <v>0</v>
      </c>
      <c r="Y35" s="96">
        <v>0</v>
      </c>
      <c r="Z35" s="96">
        <v>0</v>
      </c>
      <c r="AA35" s="131">
        <v>2796</v>
      </c>
      <c r="AC35" s="96">
        <v>1</v>
      </c>
      <c r="AD35" s="96">
        <v>0</v>
      </c>
      <c r="AE35" s="105" t="s">
        <v>6</v>
      </c>
      <c r="AF35" s="96" t="s">
        <v>6</v>
      </c>
    </row>
    <row r="36" spans="2:32" ht="21" customHeight="1">
      <c r="B36" s="99">
        <v>0</v>
      </c>
      <c r="E36" s="268" t="s">
        <v>117</v>
      </c>
      <c r="F36" s="277"/>
      <c r="G36" s="137"/>
      <c r="H36" s="133">
        <v>14993</v>
      </c>
      <c r="I36" s="133">
        <v>725</v>
      </c>
      <c r="J36" s="133">
        <v>5661</v>
      </c>
      <c r="K36" s="133">
        <v>0</v>
      </c>
      <c r="L36" s="262">
        <v>21379</v>
      </c>
      <c r="M36" s="262">
        <v>0</v>
      </c>
      <c r="N36" s="249">
        <v>465</v>
      </c>
      <c r="O36" s="249">
        <v>0</v>
      </c>
      <c r="P36" s="251">
        <v>21844</v>
      </c>
      <c r="Q36" s="252">
        <v>0</v>
      </c>
      <c r="R36" s="260">
        <v>2</v>
      </c>
      <c r="S36" s="297">
        <v>0</v>
      </c>
      <c r="T36" s="260">
        <v>2</v>
      </c>
      <c r="U36" s="261">
        <v>0</v>
      </c>
      <c r="X36" s="96">
        <v>0</v>
      </c>
      <c r="Y36" s="1">
        <v>0</v>
      </c>
      <c r="Z36" s="96">
        <v>0</v>
      </c>
      <c r="AA36" s="138">
        <v>21848</v>
      </c>
      <c r="AC36" s="96">
        <v>1</v>
      </c>
      <c r="AD36" s="96">
        <v>0</v>
      </c>
      <c r="AE36" s="105" t="s">
        <v>6</v>
      </c>
      <c r="AF36" s="96" t="s">
        <v>6</v>
      </c>
    </row>
    <row r="37" spans="2:32" ht="21" customHeight="1" thickBot="1">
      <c r="B37" s="99" t="s">
        <v>130</v>
      </c>
      <c r="C37" s="96">
        <v>41</v>
      </c>
      <c r="D37" s="96" t="s">
        <v>129</v>
      </c>
      <c r="E37" s="279" t="s">
        <v>118</v>
      </c>
      <c r="F37" s="280"/>
      <c r="G37" s="139">
        <v>41</v>
      </c>
      <c r="H37" s="140">
        <v>2441</v>
      </c>
      <c r="I37" s="140">
        <v>103</v>
      </c>
      <c r="J37" s="140">
        <v>1461</v>
      </c>
      <c r="K37" s="140"/>
      <c r="L37" s="247">
        <v>4005</v>
      </c>
      <c r="M37" s="247"/>
      <c r="N37" s="247">
        <v>77</v>
      </c>
      <c r="O37" s="247"/>
      <c r="P37" s="247">
        <v>4082</v>
      </c>
      <c r="Q37" s="247"/>
      <c r="R37" s="247">
        <v>0</v>
      </c>
      <c r="S37" s="322"/>
      <c r="T37" s="247">
        <v>0</v>
      </c>
      <c r="U37" s="321"/>
      <c r="W37" s="96">
        <v>0</v>
      </c>
      <c r="X37" s="96">
        <v>0</v>
      </c>
      <c r="Y37" s="96">
        <v>0</v>
      </c>
      <c r="Z37" s="96">
        <v>0</v>
      </c>
      <c r="AA37" s="141">
        <v>4082</v>
      </c>
      <c r="AC37" s="96">
        <v>1</v>
      </c>
      <c r="AD37" s="96">
        <v>0</v>
      </c>
      <c r="AE37" s="105" t="s">
        <v>6</v>
      </c>
      <c r="AF37" s="96" t="s">
        <v>6</v>
      </c>
    </row>
    <row r="38" spans="2:32" ht="21" customHeight="1" thickBot="1">
      <c r="B38" s="99">
        <v>0</v>
      </c>
      <c r="E38" s="274" t="s">
        <v>119</v>
      </c>
      <c r="F38" s="278"/>
      <c r="G38" s="142"/>
      <c r="H38" s="143">
        <v>67811</v>
      </c>
      <c r="I38" s="143">
        <v>5110</v>
      </c>
      <c r="J38" s="143">
        <v>41637</v>
      </c>
      <c r="K38" s="143">
        <v>0</v>
      </c>
      <c r="L38" s="248">
        <v>114558</v>
      </c>
      <c r="M38" s="248">
        <v>0</v>
      </c>
      <c r="N38" s="248">
        <v>2844</v>
      </c>
      <c r="O38" s="248">
        <v>0</v>
      </c>
      <c r="P38" s="251">
        <v>117402</v>
      </c>
      <c r="Q38" s="252">
        <v>0</v>
      </c>
      <c r="R38" s="249">
        <v>3</v>
      </c>
      <c r="S38" s="250">
        <v>0</v>
      </c>
      <c r="T38" s="249">
        <v>7</v>
      </c>
      <c r="U38" s="320">
        <v>0</v>
      </c>
      <c r="X38" s="96">
        <v>0</v>
      </c>
      <c r="Y38" s="1">
        <v>0</v>
      </c>
      <c r="Z38" s="96">
        <v>0</v>
      </c>
      <c r="AA38" s="128">
        <v>117412</v>
      </c>
      <c r="AC38" s="96">
        <v>1</v>
      </c>
      <c r="AD38" s="96">
        <v>0</v>
      </c>
      <c r="AE38" s="105" t="s">
        <v>6</v>
      </c>
      <c r="AF38" s="96" t="s">
        <v>6</v>
      </c>
    </row>
    <row r="39" spans="2:32" ht="21" customHeight="1" thickBot="1">
      <c r="B39" s="99">
        <v>0</v>
      </c>
      <c r="E39" s="274" t="s">
        <v>120</v>
      </c>
      <c r="F39" s="275"/>
      <c r="G39" s="144"/>
      <c r="H39" s="143">
        <v>102864</v>
      </c>
      <c r="I39" s="143">
        <v>7972</v>
      </c>
      <c r="J39" s="143">
        <v>66240</v>
      </c>
      <c r="K39" s="143">
        <v>0</v>
      </c>
      <c r="L39" s="248">
        <v>177076</v>
      </c>
      <c r="M39" s="248">
        <v>0</v>
      </c>
      <c r="N39" s="248">
        <v>4231</v>
      </c>
      <c r="O39" s="248">
        <v>0</v>
      </c>
      <c r="P39" s="251">
        <v>181307</v>
      </c>
      <c r="Q39" s="252">
        <v>0</v>
      </c>
      <c r="R39" s="249">
        <v>4</v>
      </c>
      <c r="S39" s="250">
        <v>0</v>
      </c>
      <c r="T39" s="249">
        <v>11</v>
      </c>
      <c r="U39" s="320">
        <v>0</v>
      </c>
      <c r="X39" s="96">
        <v>0</v>
      </c>
      <c r="Y39" s="1">
        <v>0</v>
      </c>
      <c r="Z39" s="96">
        <v>0</v>
      </c>
      <c r="AA39" s="128">
        <v>181322</v>
      </c>
      <c r="AC39" s="96">
        <v>1</v>
      </c>
      <c r="AD39" s="96">
        <v>0</v>
      </c>
      <c r="AE39" s="105" t="s">
        <v>6</v>
      </c>
      <c r="AF39" s="96" t="s">
        <v>6</v>
      </c>
    </row>
    <row r="40" ht="21" customHeight="1"/>
    <row r="41" spans="6:19" ht="21" customHeight="1">
      <c r="F41" s="145" t="s">
        <v>45</v>
      </c>
      <c r="G41" s="146"/>
      <c r="H41" s="147">
        <v>181322</v>
      </c>
      <c r="I41" s="148" t="s">
        <v>46</v>
      </c>
      <c r="J41" s="149">
        <v>181322</v>
      </c>
      <c r="K41" s="148"/>
      <c r="L41" s="323" t="s">
        <v>47</v>
      </c>
      <c r="M41" s="259"/>
      <c r="N41" s="324">
        <v>0</v>
      </c>
      <c r="O41" s="325"/>
      <c r="P41" s="258" t="s">
        <v>48</v>
      </c>
      <c r="Q41" s="259"/>
      <c r="R41" s="256">
        <v>100</v>
      </c>
      <c r="S41" s="257"/>
    </row>
    <row r="42" spans="6:19" ht="21" customHeight="1">
      <c r="F42" s="150" t="s">
        <v>49</v>
      </c>
      <c r="G42" s="151"/>
      <c r="H42" s="152" t="s">
        <v>129</v>
      </c>
      <c r="I42" s="153" t="s">
        <v>50</v>
      </c>
      <c r="J42" s="154"/>
      <c r="K42" s="153"/>
      <c r="L42" s="245" t="s">
        <v>51</v>
      </c>
      <c r="M42" s="254"/>
      <c r="N42" s="245" t="s">
        <v>129</v>
      </c>
      <c r="O42" s="246"/>
      <c r="P42" s="253" t="s">
        <v>52</v>
      </c>
      <c r="Q42" s="254"/>
      <c r="R42" s="245" t="s">
        <v>129</v>
      </c>
      <c r="S42" s="246"/>
    </row>
    <row r="45" ht="12" hidden="1">
      <c r="F45" s="96" t="s">
        <v>121</v>
      </c>
    </row>
    <row r="46" spans="5:21" ht="12" hidden="1">
      <c r="E46" s="1" t="s">
        <v>78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</row>
    <row r="47" ht="12" hidden="1">
      <c r="F47" s="96" t="s">
        <v>122</v>
      </c>
    </row>
    <row r="48" spans="5:23" ht="12" hidden="1">
      <c r="E48" s="1" t="s">
        <v>79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"/>
      <c r="V48" s="1"/>
      <c r="W48" s="1"/>
    </row>
    <row r="49" ht="12" hidden="1"/>
    <row r="50" spans="6:21" ht="12" hidden="1">
      <c r="F50" s="96" t="s">
        <v>16</v>
      </c>
      <c r="L50" s="100" t="s">
        <v>80</v>
      </c>
      <c r="N50" s="97" t="s">
        <v>23</v>
      </c>
      <c r="P50" s="97" t="s">
        <v>81</v>
      </c>
      <c r="R50" s="97" t="s">
        <v>23</v>
      </c>
      <c r="T50" s="295" t="s">
        <v>82</v>
      </c>
      <c r="U50" s="295"/>
    </row>
    <row r="51" ht="12" hidden="1"/>
  </sheetData>
  <mergeCells count="215">
    <mergeCell ref="L41:M41"/>
    <mergeCell ref="L42:M42"/>
    <mergeCell ref="N41:O41"/>
    <mergeCell ref="N42:O42"/>
    <mergeCell ref="T39:U39"/>
    <mergeCell ref="T36:U36"/>
    <mergeCell ref="P38:Q38"/>
    <mergeCell ref="T38:U38"/>
    <mergeCell ref="T37:U37"/>
    <mergeCell ref="P37:Q37"/>
    <mergeCell ref="R37:S37"/>
    <mergeCell ref="R36:S36"/>
    <mergeCell ref="P36:Q36"/>
    <mergeCell ref="T26:U26"/>
    <mergeCell ref="R20:S20"/>
    <mergeCell ref="R34:S34"/>
    <mergeCell ref="P34:Q34"/>
    <mergeCell ref="T34:U34"/>
    <mergeCell ref="T22:U22"/>
    <mergeCell ref="T23:U23"/>
    <mergeCell ref="T24:U24"/>
    <mergeCell ref="T25:U25"/>
    <mergeCell ref="P25:Q25"/>
    <mergeCell ref="R25:S25"/>
    <mergeCell ref="R28:S28"/>
    <mergeCell ref="R31:S31"/>
    <mergeCell ref="P19:Q19"/>
    <mergeCell ref="R22:S22"/>
    <mergeCell ref="R23:S23"/>
    <mergeCell ref="R24:S24"/>
    <mergeCell ref="P21:Q21"/>
    <mergeCell ref="P20:Q20"/>
    <mergeCell ref="P28:Q28"/>
    <mergeCell ref="N27:O27"/>
    <mergeCell ref="N28:O28"/>
    <mergeCell ref="L25:M25"/>
    <mergeCell ref="N25:O25"/>
    <mergeCell ref="T14:U14"/>
    <mergeCell ref="N19:O19"/>
    <mergeCell ref="L32:M32"/>
    <mergeCell ref="P32:Q32"/>
    <mergeCell ref="T32:U32"/>
    <mergeCell ref="T18:U18"/>
    <mergeCell ref="L18:M18"/>
    <mergeCell ref="L17:M17"/>
    <mergeCell ref="N18:O18"/>
    <mergeCell ref="L19:M19"/>
    <mergeCell ref="P17:Q17"/>
    <mergeCell ref="P18:Q18"/>
    <mergeCell ref="N17:O17"/>
    <mergeCell ref="R17:S17"/>
    <mergeCell ref="R18:S18"/>
    <mergeCell ref="P14:Q14"/>
    <mergeCell ref="R9:S9"/>
    <mergeCell ref="P15:Q15"/>
    <mergeCell ref="P13:Q13"/>
    <mergeCell ref="R14:S14"/>
    <mergeCell ref="N13:O13"/>
    <mergeCell ref="R13:S13"/>
    <mergeCell ref="T10:U10"/>
    <mergeCell ref="T12:U12"/>
    <mergeCell ref="T13:U13"/>
    <mergeCell ref="T9:U9"/>
    <mergeCell ref="T11:U11"/>
    <mergeCell ref="N12:O12"/>
    <mergeCell ref="N10:O10"/>
    <mergeCell ref="R10:S10"/>
    <mergeCell ref="P12:Q12"/>
    <mergeCell ref="R12:S12"/>
    <mergeCell ref="P10:Q10"/>
    <mergeCell ref="L8:M8"/>
    <mergeCell ref="N8:O8"/>
    <mergeCell ref="P8:Q8"/>
    <mergeCell ref="N9:O9"/>
    <mergeCell ref="P9:Q9"/>
    <mergeCell ref="L6:M6"/>
    <mergeCell ref="N6:O6"/>
    <mergeCell ref="P6:Q6"/>
    <mergeCell ref="L7:M7"/>
    <mergeCell ref="N7:O7"/>
    <mergeCell ref="P7:Q7"/>
    <mergeCell ref="G6:G8"/>
    <mergeCell ref="E22:F22"/>
    <mergeCell ref="L22:M22"/>
    <mergeCell ref="N22:O22"/>
    <mergeCell ref="L10:M10"/>
    <mergeCell ref="L12:M12"/>
    <mergeCell ref="L9:M9"/>
    <mergeCell ref="L13:M13"/>
    <mergeCell ref="L14:M14"/>
    <mergeCell ref="N15:O15"/>
    <mergeCell ref="R7:S7"/>
    <mergeCell ref="R8:S8"/>
    <mergeCell ref="T6:U6"/>
    <mergeCell ref="T7:U7"/>
    <mergeCell ref="T8:U8"/>
    <mergeCell ref="T20:U20"/>
    <mergeCell ref="R26:S26"/>
    <mergeCell ref="R21:S21"/>
    <mergeCell ref="T15:U15"/>
    <mergeCell ref="R15:S15"/>
    <mergeCell ref="T16:U16"/>
    <mergeCell ref="T17:U17"/>
    <mergeCell ref="T21:U21"/>
    <mergeCell ref="R19:S19"/>
    <mergeCell ref="T19:U19"/>
    <mergeCell ref="L16:M16"/>
    <mergeCell ref="N16:O16"/>
    <mergeCell ref="P16:Q16"/>
    <mergeCell ref="R16:S16"/>
    <mergeCell ref="L15:M15"/>
    <mergeCell ref="N14:O14"/>
    <mergeCell ref="T50:U50"/>
    <mergeCell ref="R27:S27"/>
    <mergeCell ref="T27:U27"/>
    <mergeCell ref="P27:Q27"/>
    <mergeCell ref="P24:Q24"/>
    <mergeCell ref="L26:M26"/>
    <mergeCell ref="N26:O26"/>
    <mergeCell ref="P26:Q26"/>
    <mergeCell ref="E34:F34"/>
    <mergeCell ref="N32:O32"/>
    <mergeCell ref="L33:M33"/>
    <mergeCell ref="E29:F29"/>
    <mergeCell ref="N29:O29"/>
    <mergeCell ref="E32:F32"/>
    <mergeCell ref="N33:O33"/>
    <mergeCell ref="L29:M29"/>
    <mergeCell ref="E30:F30"/>
    <mergeCell ref="L30:M30"/>
    <mergeCell ref="E6:F6"/>
    <mergeCell ref="T5:U5"/>
    <mergeCell ref="E11:F11"/>
    <mergeCell ref="L11:M11"/>
    <mergeCell ref="N11:O11"/>
    <mergeCell ref="P11:Q11"/>
    <mergeCell ref="R11:S11"/>
    <mergeCell ref="E7:F7"/>
    <mergeCell ref="R6:S6"/>
    <mergeCell ref="E8:F8"/>
    <mergeCell ref="E9:F9"/>
    <mergeCell ref="E10:F10"/>
    <mergeCell ref="E33:F33"/>
    <mergeCell ref="E12:F12"/>
    <mergeCell ref="E13:F13"/>
    <mergeCell ref="E14:F14"/>
    <mergeCell ref="E25:F25"/>
    <mergeCell ref="E21:F21"/>
    <mergeCell ref="E15:F15"/>
    <mergeCell ref="E26:F26"/>
    <mergeCell ref="N24:O24"/>
    <mergeCell ref="E16:F16"/>
    <mergeCell ref="E39:F39"/>
    <mergeCell ref="E35:F35"/>
    <mergeCell ref="E36:F36"/>
    <mergeCell ref="E38:F38"/>
    <mergeCell ref="E37:F37"/>
    <mergeCell ref="E17:F17"/>
    <mergeCell ref="E18:F18"/>
    <mergeCell ref="E19:F19"/>
    <mergeCell ref="N23:O23"/>
    <mergeCell ref="P23:Q23"/>
    <mergeCell ref="P22:Q22"/>
    <mergeCell ref="N20:O20"/>
    <mergeCell ref="N21:O21"/>
    <mergeCell ref="E24:F24"/>
    <mergeCell ref="E20:F20"/>
    <mergeCell ref="L20:M20"/>
    <mergeCell ref="L24:M24"/>
    <mergeCell ref="E23:F23"/>
    <mergeCell ref="L23:M23"/>
    <mergeCell ref="L21:M21"/>
    <mergeCell ref="E28:F28"/>
    <mergeCell ref="L28:M28"/>
    <mergeCell ref="E27:F27"/>
    <mergeCell ref="L27:M27"/>
    <mergeCell ref="T35:U35"/>
    <mergeCell ref="R35:S35"/>
    <mergeCell ref="T28:U28"/>
    <mergeCell ref="E31:F31"/>
    <mergeCell ref="L31:M31"/>
    <mergeCell ref="P31:Q31"/>
    <mergeCell ref="R29:S29"/>
    <mergeCell ref="T29:U29"/>
    <mergeCell ref="R30:S30"/>
    <mergeCell ref="T30:U30"/>
    <mergeCell ref="L34:M34"/>
    <mergeCell ref="N34:O34"/>
    <mergeCell ref="T31:U31"/>
    <mergeCell ref="L36:M36"/>
    <mergeCell ref="N35:O35"/>
    <mergeCell ref="N36:O36"/>
    <mergeCell ref="L35:M35"/>
    <mergeCell ref="R32:S32"/>
    <mergeCell ref="R33:S33"/>
    <mergeCell ref="T33:U33"/>
    <mergeCell ref="P29:Q29"/>
    <mergeCell ref="N30:O30"/>
    <mergeCell ref="P30:Q30"/>
    <mergeCell ref="R41:S41"/>
    <mergeCell ref="P33:Q33"/>
    <mergeCell ref="N31:O31"/>
    <mergeCell ref="P35:Q35"/>
    <mergeCell ref="N38:O38"/>
    <mergeCell ref="P41:Q41"/>
    <mergeCell ref="R42:S42"/>
    <mergeCell ref="L37:M37"/>
    <mergeCell ref="N37:O37"/>
    <mergeCell ref="L38:M38"/>
    <mergeCell ref="N39:O39"/>
    <mergeCell ref="L39:M39"/>
    <mergeCell ref="R39:S39"/>
    <mergeCell ref="P39:Q39"/>
    <mergeCell ref="R38:S38"/>
    <mergeCell ref="P42:Q42"/>
  </mergeCells>
  <printOptions horizontalCentered="1"/>
  <pageMargins left="0.45" right="0.27" top="0.68" bottom="0.46" header="0.78" footer="0.26"/>
  <pageSetup blackAndWhite="1" horizontalDpi="300" verticalDpi="300" orientation="portrait" paperSize="9" r:id="rId1"/>
  <rowBreaks count="1" manualBreakCount="1">
    <brk id="42" min="4" max="19" man="1"/>
  </rowBreaks>
  <colBreaks count="1" manualBreakCount="1">
    <brk id="2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　地方課</dc:creator>
  <cp:keywords/>
  <dc:description/>
  <cp:lastModifiedBy>石川県　地方課</cp:lastModifiedBy>
  <cp:lastPrinted>2003-12-08T01:15:46Z</cp:lastPrinted>
  <dcterms:created xsi:type="dcterms:W3CDTF">2003-11-20T12:58:28Z</dcterms:created>
  <dcterms:modified xsi:type="dcterms:W3CDTF">2003-12-08T01:23:11Z</dcterms:modified>
  <cp:category/>
  <cp:version/>
  <cp:contentType/>
  <cp:contentStatus/>
</cp:coreProperties>
</file>