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  <sheet name="Sheet2" sheetId="2" r:id="rId2"/>
  </sheets>
  <definedNames>
    <definedName name="_xlnm.Print_Area" localSheetId="0">'Sheet1'!$B$2:$K$63</definedName>
  </definedNames>
  <calcPr fullCalcOnLoad="1"/>
</workbook>
</file>

<file path=xl/sharedStrings.xml><?xml version="1.0" encoding="utf-8"?>
<sst xmlns="http://schemas.openxmlformats.org/spreadsheetml/2006/main" count="97" uniqueCount="84">
  <si>
    <t>市町村名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</si>
  <si>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</si>
  <si>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</si>
  <si>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</si>
  <si>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</si>
  <si>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</si>
  <si>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</si>
  <si>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</si>
  <si>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</si>
  <si>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（市計）</t>
  </si>
  <si>
    <t>山中町(江沼郡計)</t>
  </si>
  <si>
    <t>根上町</t>
  </si>
  <si>
    <t>寺井町</t>
  </si>
  <si>
    <t>辰口町</t>
  </si>
  <si>
    <t>川北町</t>
  </si>
  <si>
    <t>（能美郡計）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</si>
  <si>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</si>
  <si>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</si>
  <si>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</si>
  <si>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</si>
  <si>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</si>
  <si>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</si>
  <si>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</si>
  <si>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</si>
  <si>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（石川郡計）</t>
  </si>
  <si>
    <t>津幡町</t>
  </si>
  <si>
    <t>高松町</t>
  </si>
  <si>
    <t>七塚町</t>
  </si>
  <si>
    <t>宇ノ気町</t>
  </si>
  <si>
    <t>内灘町</t>
  </si>
  <si>
    <t>（河北郡計）</t>
  </si>
  <si>
    <t>富来町</t>
  </si>
  <si>
    <t>志雄町</t>
  </si>
  <si>
    <t>志賀町</t>
  </si>
  <si>
    <t>押水町</t>
  </si>
  <si>
    <t>（羽咋郡計）</t>
  </si>
  <si>
    <t>田鶴浜町</t>
  </si>
  <si>
    <t>鳥屋町</t>
  </si>
  <si>
    <t>中島町</t>
  </si>
  <si>
    <t>鹿島町</t>
  </si>
  <si>
    <t>能登島町</t>
  </si>
  <si>
    <t>鹿西町</t>
  </si>
  <si>
    <t>（鹿島郡計）</t>
  </si>
  <si>
    <t>穴水町</t>
  </si>
  <si>
    <t>門前町</t>
  </si>
  <si>
    <t>能都町</t>
  </si>
  <si>
    <t>柳田村</t>
  </si>
  <si>
    <t>（鳳至郡計）</t>
  </si>
  <si>
    <t>内浦町(珠洲郡計)</t>
  </si>
  <si>
    <t>（郡計）</t>
  </si>
  <si>
    <t>県計</t>
  </si>
  <si>
    <t>投票数</t>
  </si>
  <si>
    <t>不受理</t>
  </si>
  <si>
    <t>有　効</t>
  </si>
  <si>
    <t>無　効</t>
  </si>
  <si>
    <t>投　票</t>
  </si>
  <si>
    <t>総　数</t>
  </si>
  <si>
    <t>不　足</t>
  </si>
  <si>
    <t>投票者数</t>
  </si>
  <si>
    <t>（Ａ）</t>
  </si>
  <si>
    <t>開票数</t>
  </si>
  <si>
    <t>（Ｂ）</t>
  </si>
  <si>
    <t>差引残票</t>
  </si>
  <si>
    <t>(A)-(B)</t>
  </si>
  <si>
    <t>進捗率(%)</t>
  </si>
  <si>
    <t>(B)/(A)</t>
  </si>
  <si>
    <t>（様式９）</t>
  </si>
  <si>
    <t>（様式１０の１）</t>
  </si>
  <si>
    <t>平成１４年３月１７日執行石川県知事選挙開票結果中間速報表</t>
  </si>
  <si>
    <t>平成１４年３月１７日執行石川県知事選挙開票結果調</t>
  </si>
  <si>
    <t>－</t>
  </si>
  <si>
    <t>投票</t>
  </si>
  <si>
    <t>者数</t>
  </si>
  <si>
    <t>↓</t>
  </si>
  <si>
    <t>投票結果調から転記</t>
  </si>
  <si>
    <t>番</t>
  </si>
  <si>
    <t>号</t>
  </si>
  <si>
    <t>＊</t>
  </si>
  <si>
    <t>※全開票区が終了したときのみ数値を記入</t>
  </si>
  <si>
    <t>にいだ</t>
  </si>
  <si>
    <t>谷　本</t>
  </si>
  <si>
    <t>（無所属）</t>
  </si>
  <si>
    <t>（○印は今回発表分）</t>
  </si>
  <si>
    <t>　県選管速報時刻　23 時  39 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</si>
</sst>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3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4" xfId="0" applyFont="1" applyBorder="1" applyAlignment="1" quotePrefix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9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distributed"/>
    </xf>
    <xf numFmtId="0" fontId="0" fillId="0" borderId="10" xfId="0" applyBorder="1" applyAlignment="1">
      <alignment horizontal="distributed"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2" xfId="0" applyNumberFormat="1" applyBorder="1" applyAlignment="1" applyProtection="1">
      <alignment/>
      <protection locked="0"/>
    </xf>
    <xf numFmtId="177" fontId="0" fillId="0" borderId="3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36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0" fillId="0" borderId="3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4" xfId="0" applyBorder="1" applyAlignment="1" applyProtection="1" quotePrefix="1">
      <alignment horizontal="center"/>
      <protection/>
    </xf>
    <xf numFmtId="0" fontId="0" fillId="0" borderId="13" xfId="0" applyBorder="1" applyAlignment="1" applyProtection="1" quotePrefix="1">
      <alignment horizontal="center"/>
      <protection/>
    </xf>
    <xf numFmtId="176" fontId="0" fillId="0" borderId="13" xfId="0" applyNumberFormat="1" applyBorder="1" applyAlignment="1">
      <alignment horizontal="right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distributed"/>
      <protection locked="0"/>
    </xf>
    <xf numFmtId="0" fontId="0" fillId="2" borderId="2" xfId="0" applyFont="1" applyFill="1" applyBorder="1" applyAlignment="1" applyProtection="1">
      <alignment horizontal="distributed"/>
      <protection locked="0"/>
    </xf>
    <xf numFmtId="0" fontId="0" fillId="2" borderId="7" xfId="0" applyFont="1" applyFill="1" applyBorder="1" applyAlignment="1" applyProtection="1">
      <alignment horizontal="distributed"/>
      <protection locked="0"/>
    </xf>
    <xf numFmtId="0" fontId="0" fillId="0" borderId="7" xfId="0" applyFont="1" applyBorder="1" applyAlignment="1" applyProtection="1">
      <alignment horizontal="distributed"/>
      <protection/>
    </xf>
    <xf numFmtId="0" fontId="0" fillId="0" borderId="0" xfId="0" applyNumberFormat="1" applyAlignment="1" applyProtection="1">
      <alignment/>
      <protection/>
    </xf>
    <xf numFmtId="0" fontId="0" fillId="2" borderId="7" xfId="0" applyFont="1" applyFill="1" applyBorder="1" applyAlignment="1" applyProtection="1">
      <alignment horizontal="distributed"/>
      <protection/>
    </xf>
    <xf numFmtId="176" fontId="0" fillId="0" borderId="29" xfId="0" applyNumberFormat="1" applyBorder="1" applyAlignment="1" applyProtection="1">
      <alignment/>
      <protection/>
    </xf>
    <xf numFmtId="176" fontId="0" fillId="0" borderId="30" xfId="0" applyNumberFormat="1" applyBorder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2" borderId="2" xfId="0" applyFont="1" applyFill="1" applyBorder="1" applyAlignment="1" applyProtection="1">
      <alignment horizontal="distributed"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27" xfId="0" applyNumberFormat="1" applyBorder="1" applyAlignment="1" applyProtection="1">
      <alignment/>
      <protection/>
    </xf>
    <xf numFmtId="176" fontId="0" fillId="0" borderId="28" xfId="0" applyNumberFormat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distributed"/>
      <protection/>
    </xf>
    <xf numFmtId="176" fontId="0" fillId="0" borderId="39" xfId="0" applyNumberFormat="1" applyBorder="1" applyAlignment="1" applyProtection="1">
      <alignment/>
      <protection/>
    </xf>
    <xf numFmtId="176" fontId="0" fillId="0" borderId="40" xfId="0" applyNumberFormat="1" applyBorder="1" applyAlignment="1" applyProtection="1">
      <alignment/>
      <protection/>
    </xf>
    <xf numFmtId="176" fontId="0" fillId="0" borderId="41" xfId="0" applyNumberFormat="1" applyBorder="1" applyAlignment="1" applyProtection="1">
      <alignment/>
      <protection/>
    </xf>
    <xf numFmtId="176" fontId="0" fillId="0" borderId="2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distributed"/>
      <protection/>
    </xf>
    <xf numFmtId="0" fontId="0" fillId="2" borderId="32" xfId="0" applyFont="1" applyFill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B1">
      <selection activeCell="H11" sqref="H11"/>
    </sheetView>
  </sheetViews>
  <sheetFormatPr defaultColWidth="8.796875" defaultRowHeight="14.25" outlineLevelCol="1"/>
  <cols>
    <col min="1" max="1" width="6" style="0" hidden="1" customWidth="1"/>
    <col min="2" max="2" width="3.09765625" style="0" customWidth="1"/>
    <col min="3" max="3" width="17.59765625" style="0" customWidth="1"/>
    <col min="4" max="4" width="3.09765625" style="0" customWidth="1" outlineLevel="1"/>
    <col min="5" max="9" width="12.59765625" style="0" customWidth="1"/>
    <col min="10" max="11" width="9.59765625" style="0" customWidth="1"/>
    <col min="12" max="12" width="9.19921875" style="0" hidden="1" customWidth="1"/>
    <col min="13" max="13" width="10.69921875" style="0" hidden="1" customWidth="1"/>
  </cols>
  <sheetData>
    <row r="1" ht="13.5">
      <c r="A1" s="29">
        <v>2</v>
      </c>
    </row>
    <row r="2" spans="2:3" ht="13.5">
      <c r="B2" s="1"/>
      <c r="C2" t="str">
        <f>IF(A1=1,Sheet2!B2,Sheet2!B3)</f>
        <v>（様式１０の１）</v>
      </c>
    </row>
    <row r="3" spans="2:11" ht="20.25" customHeight="1">
      <c r="B3" s="1"/>
      <c r="H3" s="72"/>
      <c r="I3" s="73" t="s">
        <v>83</v>
      </c>
      <c r="J3" s="70"/>
      <c r="K3" s="71"/>
    </row>
    <row r="4" ht="13.5">
      <c r="B4" s="1"/>
    </row>
    <row r="5" spans="5:13" ht="17.25">
      <c r="E5" s="22" t="str">
        <f>IF(A1=1,Sheet2!B4,Sheet2!B5)</f>
        <v>平成１４年３月１７日執行石川県知事選挙開票結果調</v>
      </c>
      <c r="M5" t="s">
        <v>74</v>
      </c>
    </row>
    <row r="6" spans="10:13" ht="14.25" thickBot="1">
      <c r="J6">
        <f>IF(A1=1,Sheet2!B7,"")</f>
      </c>
      <c r="M6" t="s">
        <v>73</v>
      </c>
    </row>
    <row r="7" spans="3:13" ht="13.5">
      <c r="C7" s="2" t="s">
        <v>0</v>
      </c>
      <c r="D7" s="2" t="s">
        <v>75</v>
      </c>
      <c r="E7" s="65" t="s">
        <v>80</v>
      </c>
      <c r="F7" s="66" t="s">
        <v>79</v>
      </c>
      <c r="G7" s="16" t="s">
        <v>53</v>
      </c>
      <c r="H7" s="16" t="s">
        <v>54</v>
      </c>
      <c r="I7" s="16" t="s">
        <v>55</v>
      </c>
      <c r="J7" s="16" t="s">
        <v>52</v>
      </c>
      <c r="K7" s="17" t="s">
        <v>57</v>
      </c>
      <c r="M7" s="45" t="s">
        <v>71</v>
      </c>
    </row>
    <row r="8" spans="3:13" ht="14.25" thickBot="1">
      <c r="C8" s="3"/>
      <c r="D8" s="3" t="s">
        <v>76</v>
      </c>
      <c r="E8" s="67" t="s">
        <v>81</v>
      </c>
      <c r="F8" s="68" t="s">
        <v>81</v>
      </c>
      <c r="G8" s="18" t="s">
        <v>51</v>
      </c>
      <c r="H8" s="18" t="s">
        <v>51</v>
      </c>
      <c r="I8" s="18" t="s">
        <v>56</v>
      </c>
      <c r="J8" s="18"/>
      <c r="K8" s="19"/>
      <c r="M8" s="46" t="s">
        <v>72</v>
      </c>
    </row>
    <row r="9" spans="1:13" ht="16.5" customHeight="1">
      <c r="A9">
        <v>1</v>
      </c>
      <c r="B9" s="29"/>
      <c r="C9" s="6" t="s">
        <v>1</v>
      </c>
      <c r="D9" s="74">
        <v>1</v>
      </c>
      <c r="E9" s="32">
        <v>87978</v>
      </c>
      <c r="F9" s="33">
        <v>24579</v>
      </c>
      <c r="G9" s="33">
        <v>112557</v>
      </c>
      <c r="H9" s="33">
        <v>2736</v>
      </c>
      <c r="I9" s="33">
        <v>115293</v>
      </c>
      <c r="J9" s="33"/>
      <c r="K9" s="34">
        <v>1</v>
      </c>
      <c r="L9" s="54">
        <f>I9+J9+K9</f>
        <v>115294</v>
      </c>
      <c r="M9" s="50">
        <v>115294</v>
      </c>
    </row>
    <row r="10" spans="1:13" ht="16.5" customHeight="1">
      <c r="A10">
        <v>2</v>
      </c>
      <c r="B10" s="29"/>
      <c r="C10" s="4" t="s">
        <v>2</v>
      </c>
      <c r="D10" s="88">
        <v>2</v>
      </c>
      <c r="E10" s="89">
        <v>13422</v>
      </c>
      <c r="F10" s="90">
        <v>1913</v>
      </c>
      <c r="G10" s="90">
        <v>15335</v>
      </c>
      <c r="H10" s="90">
        <v>242</v>
      </c>
      <c r="I10" s="90">
        <v>15577</v>
      </c>
      <c r="J10" s="90"/>
      <c r="K10" s="91"/>
      <c r="L10" s="55">
        <f>I10+J10+K10</f>
        <v>15577</v>
      </c>
      <c r="M10" s="51">
        <v>15577</v>
      </c>
    </row>
    <row r="11" spans="1:13" ht="16.5" customHeight="1">
      <c r="A11">
        <v>3</v>
      </c>
      <c r="B11" s="29"/>
      <c r="C11" s="4" t="s">
        <v>3</v>
      </c>
      <c r="D11" s="88">
        <v>3</v>
      </c>
      <c r="E11" s="89">
        <v>29734</v>
      </c>
      <c r="F11" s="90">
        <v>5128</v>
      </c>
      <c r="G11" s="90">
        <v>34862</v>
      </c>
      <c r="H11" s="90">
        <v>957</v>
      </c>
      <c r="I11" s="90">
        <v>35819</v>
      </c>
      <c r="J11" s="90">
        <v>2</v>
      </c>
      <c r="K11" s="91">
        <v>2</v>
      </c>
      <c r="L11" s="55">
        <f aca="true" t="shared" si="0" ref="L11:L16">I11+J11+K11</f>
        <v>35823</v>
      </c>
      <c r="M11" s="51">
        <v>35823</v>
      </c>
    </row>
    <row r="12" spans="1:13" ht="16.5" customHeight="1">
      <c r="A12">
        <v>4</v>
      </c>
      <c r="B12" s="29"/>
      <c r="C12" s="4" t="s">
        <v>4</v>
      </c>
      <c r="D12" s="88">
        <v>4</v>
      </c>
      <c r="E12" s="89">
        <v>10709</v>
      </c>
      <c r="F12" s="90">
        <v>1326</v>
      </c>
      <c r="G12" s="90">
        <v>12035</v>
      </c>
      <c r="H12" s="90">
        <v>180</v>
      </c>
      <c r="I12" s="90">
        <v>12215</v>
      </c>
      <c r="J12" s="90">
        <v>2</v>
      </c>
      <c r="K12" s="91"/>
      <c r="L12" s="55">
        <f t="shared" si="0"/>
        <v>12217</v>
      </c>
      <c r="M12" s="51">
        <v>12217</v>
      </c>
    </row>
    <row r="13" spans="1:13" ht="16.5" customHeight="1">
      <c r="A13">
        <v>5</v>
      </c>
      <c r="B13" s="29"/>
      <c r="C13" s="4" t="s">
        <v>5</v>
      </c>
      <c r="D13" s="88">
        <v>5</v>
      </c>
      <c r="E13" s="89">
        <v>10531</v>
      </c>
      <c r="F13" s="90">
        <v>918</v>
      </c>
      <c r="G13" s="90">
        <v>11449</v>
      </c>
      <c r="H13" s="90">
        <v>250</v>
      </c>
      <c r="I13" s="90">
        <v>11699</v>
      </c>
      <c r="J13" s="90"/>
      <c r="K13" s="91"/>
      <c r="L13" s="55">
        <f t="shared" si="0"/>
        <v>11699</v>
      </c>
      <c r="M13" s="51">
        <v>11699</v>
      </c>
    </row>
    <row r="14" spans="1:13" ht="16.5" customHeight="1">
      <c r="A14">
        <v>6</v>
      </c>
      <c r="B14" s="29"/>
      <c r="C14" s="4" t="s">
        <v>6</v>
      </c>
      <c r="D14" s="88">
        <v>6</v>
      </c>
      <c r="E14" s="89">
        <v>17453</v>
      </c>
      <c r="F14" s="90">
        <v>3299</v>
      </c>
      <c r="G14" s="90">
        <v>20752</v>
      </c>
      <c r="H14" s="90">
        <v>387</v>
      </c>
      <c r="I14" s="90">
        <v>21139</v>
      </c>
      <c r="J14" s="90">
        <v>1</v>
      </c>
      <c r="K14" s="91"/>
      <c r="L14" s="55">
        <f t="shared" si="0"/>
        <v>21140</v>
      </c>
      <c r="M14" s="51">
        <v>21140</v>
      </c>
    </row>
    <row r="15" spans="1:13" ht="16.5" customHeight="1">
      <c r="A15">
        <v>7</v>
      </c>
      <c r="B15" s="29"/>
      <c r="C15" s="4" t="s">
        <v>7</v>
      </c>
      <c r="D15" s="88">
        <v>7</v>
      </c>
      <c r="E15" s="89">
        <v>7711</v>
      </c>
      <c r="F15" s="90">
        <v>1597</v>
      </c>
      <c r="G15" s="90">
        <v>9308</v>
      </c>
      <c r="H15" s="90">
        <v>160</v>
      </c>
      <c r="I15" s="90">
        <v>9468</v>
      </c>
      <c r="J15" s="90"/>
      <c r="K15" s="91">
        <v>1</v>
      </c>
      <c r="L15" s="55">
        <f t="shared" si="0"/>
        <v>9469</v>
      </c>
      <c r="M15" s="51">
        <v>9469</v>
      </c>
    </row>
    <row r="16" spans="1:13" ht="16.5" customHeight="1" thickBot="1">
      <c r="A16">
        <v>8</v>
      </c>
      <c r="B16" s="29"/>
      <c r="C16" s="3" t="s">
        <v>8</v>
      </c>
      <c r="D16" s="84">
        <v>8</v>
      </c>
      <c r="E16" s="92">
        <v>16875</v>
      </c>
      <c r="F16" s="93">
        <v>3439</v>
      </c>
      <c r="G16" s="93">
        <v>20314</v>
      </c>
      <c r="H16" s="93">
        <v>396</v>
      </c>
      <c r="I16" s="93">
        <v>20710</v>
      </c>
      <c r="J16" s="93"/>
      <c r="K16" s="94">
        <v>1</v>
      </c>
      <c r="L16" s="55">
        <f t="shared" si="0"/>
        <v>20711</v>
      </c>
      <c r="M16" s="52">
        <v>20711</v>
      </c>
    </row>
    <row r="17" spans="3:13" ht="16.5" customHeight="1" thickBot="1">
      <c r="C17" s="5" t="s">
        <v>9</v>
      </c>
      <c r="D17" s="12" t="s">
        <v>77</v>
      </c>
      <c r="E17" s="59">
        <f>IF(A1=1,"－",SUM(E9:E16))</f>
        <v>194413</v>
      </c>
      <c r="F17" s="60">
        <f>IF(A1=1,"－",SUM(F9:F16))</f>
        <v>42199</v>
      </c>
      <c r="G17" s="60">
        <f>IF(A1=1,"－",SUM(G9:G16))</f>
        <v>236612</v>
      </c>
      <c r="H17" s="60">
        <f>IF(A1=1,"－",SUM(H9:H16))</f>
        <v>5308</v>
      </c>
      <c r="I17" s="60">
        <f>IF(A1=1,"－",SUM(I9:I16))</f>
        <v>241920</v>
      </c>
      <c r="J17" s="60">
        <f>IF(A1=1,"－",SUM(J9:J16))</f>
        <v>5</v>
      </c>
      <c r="K17" s="61">
        <f>IF(A1=1,"－",SUM(K9:K16))</f>
        <v>5</v>
      </c>
      <c r="L17" s="55"/>
      <c r="M17" s="48">
        <f>SUM(M9:M16)</f>
        <v>241930</v>
      </c>
    </row>
    <row r="18" spans="1:13" ht="16.5" customHeight="1">
      <c r="A18">
        <v>9</v>
      </c>
      <c r="B18" s="29"/>
      <c r="C18" s="6" t="s">
        <v>10</v>
      </c>
      <c r="D18" s="96">
        <v>9</v>
      </c>
      <c r="E18" s="85">
        <v>3895</v>
      </c>
      <c r="F18" s="86">
        <v>512</v>
      </c>
      <c r="G18" s="86">
        <v>4407</v>
      </c>
      <c r="H18" s="86">
        <v>85</v>
      </c>
      <c r="I18" s="86">
        <v>4492</v>
      </c>
      <c r="J18" s="86"/>
      <c r="K18" s="87">
        <v>1</v>
      </c>
      <c r="L18" s="55">
        <f>I18+J18+K18</f>
        <v>4493</v>
      </c>
      <c r="M18" s="50">
        <v>4493</v>
      </c>
    </row>
    <row r="19" spans="1:13" ht="16.5" customHeight="1">
      <c r="A19">
        <v>10</v>
      </c>
      <c r="B19" s="29"/>
      <c r="C19" s="7" t="s">
        <v>11</v>
      </c>
      <c r="D19" s="75">
        <v>10</v>
      </c>
      <c r="E19" s="35">
        <v>6974</v>
      </c>
      <c r="F19" s="36">
        <v>1082</v>
      </c>
      <c r="G19" s="36">
        <v>8056</v>
      </c>
      <c r="H19" s="36">
        <v>273</v>
      </c>
      <c r="I19" s="36">
        <v>8329</v>
      </c>
      <c r="J19" s="36">
        <v>2</v>
      </c>
      <c r="K19" s="37"/>
      <c r="L19" s="55">
        <f>I19+J19+K19</f>
        <v>8331</v>
      </c>
      <c r="M19" s="52">
        <v>8331</v>
      </c>
    </row>
    <row r="20" spans="1:13" ht="16.5" customHeight="1">
      <c r="A20">
        <v>11</v>
      </c>
      <c r="B20" s="29"/>
      <c r="C20" s="8" t="s">
        <v>12</v>
      </c>
      <c r="D20" s="79">
        <v>11</v>
      </c>
      <c r="E20" s="80">
        <v>6129</v>
      </c>
      <c r="F20" s="81">
        <v>1110</v>
      </c>
      <c r="G20" s="81">
        <v>7239</v>
      </c>
      <c r="H20" s="81">
        <v>212</v>
      </c>
      <c r="I20" s="81">
        <v>7451</v>
      </c>
      <c r="J20" s="81"/>
      <c r="K20" s="82"/>
      <c r="L20" s="55">
        <f>I20+J20+K20</f>
        <v>7451</v>
      </c>
      <c r="M20" s="53">
        <v>7451</v>
      </c>
    </row>
    <row r="21" spans="1:13" ht="16.5" customHeight="1">
      <c r="A21">
        <v>12</v>
      </c>
      <c r="B21" s="29"/>
      <c r="C21" s="8" t="s">
        <v>13</v>
      </c>
      <c r="D21" s="79">
        <v>12</v>
      </c>
      <c r="E21" s="80">
        <v>5898</v>
      </c>
      <c r="F21" s="81">
        <v>969</v>
      </c>
      <c r="G21" s="81">
        <v>6867</v>
      </c>
      <c r="H21" s="81">
        <v>181</v>
      </c>
      <c r="I21" s="81">
        <v>7048</v>
      </c>
      <c r="J21" s="81"/>
      <c r="K21" s="82"/>
      <c r="L21" s="55">
        <f>I21+J21+K21</f>
        <v>7048</v>
      </c>
      <c r="M21" s="53">
        <v>7048</v>
      </c>
    </row>
    <row r="22" spans="1:13" ht="16.5" customHeight="1">
      <c r="A22">
        <v>13</v>
      </c>
      <c r="B22" s="29"/>
      <c r="C22" s="9" t="s">
        <v>14</v>
      </c>
      <c r="D22" s="84">
        <v>13</v>
      </c>
      <c r="E22" s="85">
        <v>3010</v>
      </c>
      <c r="F22" s="86">
        <v>312</v>
      </c>
      <c r="G22" s="86">
        <v>3322</v>
      </c>
      <c r="H22" s="86">
        <v>67</v>
      </c>
      <c r="I22" s="86">
        <v>3389</v>
      </c>
      <c r="J22" s="86"/>
      <c r="K22" s="87">
        <v>1</v>
      </c>
      <c r="L22" s="55">
        <f>I22+J22+K22</f>
        <v>3390</v>
      </c>
      <c r="M22" s="50">
        <v>3390</v>
      </c>
    </row>
    <row r="23" spans="3:13" ht="16.5" customHeight="1">
      <c r="C23" s="10" t="s">
        <v>15</v>
      </c>
      <c r="D23" s="4" t="s">
        <v>77</v>
      </c>
      <c r="E23" s="62">
        <f>IF(A1=1,"－",SUM(E19:E22))</f>
        <v>22011</v>
      </c>
      <c r="F23" s="63">
        <f>IF(A1=1,"－",SUM(F19:F22))</f>
        <v>3473</v>
      </c>
      <c r="G23" s="63">
        <f>IF(A1=1,"－",SUM(G19:G22))</f>
        <v>25484</v>
      </c>
      <c r="H23" s="63">
        <f>IF(A1=1,"－",SUM(H19:H22))</f>
        <v>733</v>
      </c>
      <c r="I23" s="63">
        <f>IF(A1=1,"－",SUM(I19:I22))</f>
        <v>26217</v>
      </c>
      <c r="J23" s="63">
        <f>IF(A1=1,"－",SUM(J19:J22))</f>
        <v>2</v>
      </c>
      <c r="K23" s="64">
        <f>IF(A1=1,"－",SUM(K19:K22))</f>
        <v>1</v>
      </c>
      <c r="L23" s="55"/>
      <c r="M23" s="47">
        <f>SUM(M19:M22)</f>
        <v>26220</v>
      </c>
    </row>
    <row r="24" spans="1:13" ht="16.5" customHeight="1">
      <c r="A24">
        <v>14</v>
      </c>
      <c r="B24" s="29"/>
      <c r="C24" s="7" t="s">
        <v>16</v>
      </c>
      <c r="D24" s="84">
        <v>14</v>
      </c>
      <c r="E24" s="92">
        <v>5515</v>
      </c>
      <c r="F24" s="93">
        <v>800</v>
      </c>
      <c r="G24" s="93">
        <v>6315</v>
      </c>
      <c r="H24" s="93">
        <v>92</v>
      </c>
      <c r="I24" s="93">
        <v>6407</v>
      </c>
      <c r="J24" s="93"/>
      <c r="K24" s="94"/>
      <c r="L24" s="55">
        <f aca="true" t="shared" si="1" ref="L24:L31">I24+J24+K24</f>
        <v>6407</v>
      </c>
      <c r="M24" s="52">
        <v>6407</v>
      </c>
    </row>
    <row r="25" spans="1:13" ht="16.5" customHeight="1">
      <c r="A25">
        <v>15</v>
      </c>
      <c r="B25" s="29"/>
      <c r="C25" s="8" t="s">
        <v>17</v>
      </c>
      <c r="D25" s="79">
        <v>15</v>
      </c>
      <c r="E25" s="80">
        <v>7520</v>
      </c>
      <c r="F25" s="81">
        <v>1153</v>
      </c>
      <c r="G25" s="81">
        <v>8673</v>
      </c>
      <c r="H25" s="81">
        <v>214</v>
      </c>
      <c r="I25" s="81">
        <v>8887</v>
      </c>
      <c r="J25" s="81"/>
      <c r="K25" s="82"/>
      <c r="L25" s="55">
        <f t="shared" si="1"/>
        <v>8887</v>
      </c>
      <c r="M25" s="53">
        <v>8887</v>
      </c>
    </row>
    <row r="26" spans="1:13" ht="16.5" customHeight="1">
      <c r="A26">
        <v>16</v>
      </c>
      <c r="B26" s="29"/>
      <c r="C26" s="8" t="s">
        <v>18</v>
      </c>
      <c r="D26" s="79">
        <v>16</v>
      </c>
      <c r="E26" s="80">
        <v>8607</v>
      </c>
      <c r="F26" s="81">
        <v>2080</v>
      </c>
      <c r="G26" s="81">
        <v>10687</v>
      </c>
      <c r="H26" s="81">
        <v>226</v>
      </c>
      <c r="I26" s="81">
        <v>10913</v>
      </c>
      <c r="J26" s="81"/>
      <c r="K26" s="82"/>
      <c r="L26" s="55">
        <f t="shared" si="1"/>
        <v>10913</v>
      </c>
      <c r="M26" s="53">
        <v>10913</v>
      </c>
    </row>
    <row r="27" spans="1:13" ht="16.5" customHeight="1">
      <c r="A27">
        <v>17</v>
      </c>
      <c r="B27" s="29"/>
      <c r="C27" s="77" t="s">
        <v>19</v>
      </c>
      <c r="D27" s="79">
        <v>17</v>
      </c>
      <c r="E27" s="80">
        <v>690</v>
      </c>
      <c r="F27" s="81">
        <v>69</v>
      </c>
      <c r="G27" s="81">
        <v>759</v>
      </c>
      <c r="H27" s="81">
        <v>17</v>
      </c>
      <c r="I27" s="81">
        <v>776</v>
      </c>
      <c r="J27" s="81"/>
      <c r="K27" s="82"/>
      <c r="L27" s="78">
        <f t="shared" si="1"/>
        <v>776</v>
      </c>
      <c r="M27" s="53">
        <v>776</v>
      </c>
    </row>
    <row r="28" spans="1:13" ht="16.5" customHeight="1">
      <c r="A28">
        <v>18</v>
      </c>
      <c r="B28" s="29"/>
      <c r="C28" s="8" t="s">
        <v>20</v>
      </c>
      <c r="D28" s="79">
        <v>18</v>
      </c>
      <c r="E28" s="80">
        <v>871</v>
      </c>
      <c r="F28" s="81">
        <v>63</v>
      </c>
      <c r="G28" s="81">
        <v>934</v>
      </c>
      <c r="H28" s="81">
        <v>16</v>
      </c>
      <c r="I28" s="81">
        <v>950</v>
      </c>
      <c r="J28" s="81"/>
      <c r="K28" s="82"/>
      <c r="L28" s="55">
        <f t="shared" si="1"/>
        <v>950</v>
      </c>
      <c r="M28" s="53">
        <v>950</v>
      </c>
    </row>
    <row r="29" spans="1:13" ht="16.5" customHeight="1">
      <c r="A29">
        <v>19</v>
      </c>
      <c r="B29" s="29"/>
      <c r="C29" s="8" t="s">
        <v>21</v>
      </c>
      <c r="D29" s="79">
        <v>19</v>
      </c>
      <c r="E29" s="80">
        <v>1915</v>
      </c>
      <c r="F29" s="81">
        <v>118</v>
      </c>
      <c r="G29" s="81">
        <v>2033</v>
      </c>
      <c r="H29" s="81">
        <v>28</v>
      </c>
      <c r="I29" s="81">
        <v>2061</v>
      </c>
      <c r="J29" s="81"/>
      <c r="K29" s="82"/>
      <c r="L29" s="55">
        <f t="shared" si="1"/>
        <v>2061</v>
      </c>
      <c r="M29" s="53">
        <v>2061</v>
      </c>
    </row>
    <row r="30" spans="1:13" ht="16.5" customHeight="1">
      <c r="A30">
        <v>20</v>
      </c>
      <c r="B30" s="29"/>
      <c r="C30" s="8" t="s">
        <v>22</v>
      </c>
      <c r="D30" s="79">
        <v>20</v>
      </c>
      <c r="E30" s="80">
        <v>530</v>
      </c>
      <c r="F30" s="81">
        <v>26</v>
      </c>
      <c r="G30" s="81">
        <v>556</v>
      </c>
      <c r="H30" s="81">
        <v>10</v>
      </c>
      <c r="I30" s="81">
        <v>566</v>
      </c>
      <c r="J30" s="81"/>
      <c r="K30" s="82"/>
      <c r="L30" s="55">
        <f t="shared" si="1"/>
        <v>566</v>
      </c>
      <c r="M30" s="53">
        <v>566</v>
      </c>
    </row>
    <row r="31" spans="1:13" ht="16.5" customHeight="1">
      <c r="A31">
        <v>21</v>
      </c>
      <c r="B31" s="29"/>
      <c r="C31" s="9" t="s">
        <v>23</v>
      </c>
      <c r="D31" s="84">
        <v>21</v>
      </c>
      <c r="E31" s="85">
        <v>845</v>
      </c>
      <c r="F31" s="86">
        <v>38</v>
      </c>
      <c r="G31" s="86">
        <v>883</v>
      </c>
      <c r="H31" s="86">
        <v>9</v>
      </c>
      <c r="I31" s="86">
        <v>892</v>
      </c>
      <c r="J31" s="86"/>
      <c r="K31" s="87"/>
      <c r="L31" s="55">
        <f t="shared" si="1"/>
        <v>892</v>
      </c>
      <c r="M31" s="50">
        <v>892</v>
      </c>
    </row>
    <row r="32" spans="3:13" ht="16.5" customHeight="1">
      <c r="C32" s="10" t="s">
        <v>24</v>
      </c>
      <c r="D32" s="4" t="s">
        <v>77</v>
      </c>
      <c r="E32" s="62">
        <f>IF(A1=1,"－",SUM(E24:E31))</f>
        <v>26493</v>
      </c>
      <c r="F32" s="63">
        <f>IF(A1=1,"－",SUM(F24:F31))</f>
        <v>4347</v>
      </c>
      <c r="G32" s="63">
        <f>IF(A1=1,"－",SUM(G24:G31))</f>
        <v>30840</v>
      </c>
      <c r="H32" s="63">
        <f>IF(A1=1,"－",SUM(H24:H31))</f>
        <v>612</v>
      </c>
      <c r="I32" s="63">
        <f>IF(A1=1,"－",SUM(I24:I31))</f>
        <v>31452</v>
      </c>
      <c r="J32" s="63">
        <f>IF(A1=1,"－",SUM(J24:J31))</f>
        <v>0</v>
      </c>
      <c r="K32" s="64">
        <f>IF(A1=1,"－",SUM(K24:K31))</f>
        <v>0</v>
      </c>
      <c r="L32" s="55"/>
      <c r="M32" s="47">
        <f>SUM(M24:M31)</f>
        <v>31452</v>
      </c>
    </row>
    <row r="33" spans="1:13" ht="16.5" customHeight="1">
      <c r="A33">
        <v>22</v>
      </c>
      <c r="B33" s="29"/>
      <c r="C33" s="7" t="s">
        <v>25</v>
      </c>
      <c r="D33" s="75">
        <v>22</v>
      </c>
      <c r="E33" s="35">
        <v>10084</v>
      </c>
      <c r="F33" s="36">
        <v>1525</v>
      </c>
      <c r="G33" s="36">
        <v>11609</v>
      </c>
      <c r="H33" s="36">
        <v>180</v>
      </c>
      <c r="I33" s="36">
        <v>11789</v>
      </c>
      <c r="J33" s="36"/>
      <c r="K33" s="37"/>
      <c r="L33" s="55">
        <f>I33+J33+K33</f>
        <v>11789</v>
      </c>
      <c r="M33" s="52">
        <v>11789</v>
      </c>
    </row>
    <row r="34" spans="1:13" ht="16.5" customHeight="1">
      <c r="A34">
        <v>23</v>
      </c>
      <c r="B34" s="29"/>
      <c r="C34" s="8" t="s">
        <v>26</v>
      </c>
      <c r="D34" s="79">
        <v>23</v>
      </c>
      <c r="E34" s="80">
        <v>4167</v>
      </c>
      <c r="F34" s="81">
        <v>546</v>
      </c>
      <c r="G34" s="81">
        <v>4713</v>
      </c>
      <c r="H34" s="81">
        <v>88</v>
      </c>
      <c r="I34" s="81">
        <v>4801</v>
      </c>
      <c r="J34" s="81"/>
      <c r="K34" s="82"/>
      <c r="L34" s="55">
        <f>I34+J34+K34</f>
        <v>4801</v>
      </c>
      <c r="M34" s="53">
        <v>4801</v>
      </c>
    </row>
    <row r="35" spans="1:13" ht="16.5" customHeight="1">
      <c r="A35">
        <v>24</v>
      </c>
      <c r="B35" s="29"/>
      <c r="C35" s="8" t="s">
        <v>27</v>
      </c>
      <c r="D35" s="79">
        <v>24</v>
      </c>
      <c r="E35" s="80">
        <v>4189</v>
      </c>
      <c r="F35" s="81">
        <v>641</v>
      </c>
      <c r="G35" s="81">
        <v>4830</v>
      </c>
      <c r="H35" s="81">
        <v>70</v>
      </c>
      <c r="I35" s="81">
        <v>4900</v>
      </c>
      <c r="J35" s="81"/>
      <c r="K35" s="82"/>
      <c r="L35" s="55">
        <f>I35+J35+K35</f>
        <v>4900</v>
      </c>
      <c r="M35" s="53">
        <v>4900</v>
      </c>
    </row>
    <row r="36" spans="1:13" ht="16.5" customHeight="1">
      <c r="A36">
        <v>25</v>
      </c>
      <c r="B36" s="29"/>
      <c r="C36" s="8" t="s">
        <v>28</v>
      </c>
      <c r="D36" s="79">
        <v>25</v>
      </c>
      <c r="E36" s="80">
        <v>4613</v>
      </c>
      <c r="F36" s="81">
        <v>658</v>
      </c>
      <c r="G36" s="81">
        <v>5271</v>
      </c>
      <c r="H36" s="81">
        <v>77</v>
      </c>
      <c r="I36" s="81">
        <v>5348</v>
      </c>
      <c r="J36" s="81"/>
      <c r="K36" s="82"/>
      <c r="L36" s="55">
        <f>I36+J36+K36</f>
        <v>5348</v>
      </c>
      <c r="M36" s="53">
        <v>5348</v>
      </c>
    </row>
    <row r="37" spans="1:13" ht="16.5" customHeight="1">
      <c r="A37">
        <v>26</v>
      </c>
      <c r="B37" s="29"/>
      <c r="C37" s="9" t="s">
        <v>29</v>
      </c>
      <c r="D37" s="75">
        <v>26</v>
      </c>
      <c r="E37" s="38">
        <v>6524</v>
      </c>
      <c r="F37" s="39">
        <v>1448</v>
      </c>
      <c r="G37" s="39">
        <v>7972</v>
      </c>
      <c r="H37" s="39">
        <v>162</v>
      </c>
      <c r="I37" s="39">
        <v>8134</v>
      </c>
      <c r="J37" s="39"/>
      <c r="K37" s="40"/>
      <c r="L37" s="55">
        <f>I37+J37+K37</f>
        <v>8134</v>
      </c>
      <c r="M37" s="50">
        <v>8134</v>
      </c>
    </row>
    <row r="38" spans="3:13" ht="16.5" customHeight="1">
      <c r="C38" s="10" t="s">
        <v>30</v>
      </c>
      <c r="D38" s="4" t="s">
        <v>77</v>
      </c>
      <c r="E38" s="62">
        <f>IF(A1=1,"－",SUM(E33:E37))</f>
        <v>29577</v>
      </c>
      <c r="F38" s="63">
        <f>IF(A1=1,"－",SUM(F33:F37))</f>
        <v>4818</v>
      </c>
      <c r="G38" s="63">
        <f>IF(A1=1,"－",SUM(G33:G37))</f>
        <v>34395</v>
      </c>
      <c r="H38" s="63">
        <f>IF(A1=1,"－",SUM(H33:H37))</f>
        <v>577</v>
      </c>
      <c r="I38" s="63">
        <f>IF(A1=1,"－",SUM(I33:I37))</f>
        <v>34972</v>
      </c>
      <c r="J38" s="63">
        <f>IF(A1=1,"－",SUM(J33:J37))</f>
        <v>0</v>
      </c>
      <c r="K38" s="64">
        <f>IF(A1=1,"－",SUM(K33:K37))</f>
        <v>0</v>
      </c>
      <c r="L38" s="55"/>
      <c r="M38" s="47">
        <f>SUM(M33:M37)</f>
        <v>34972</v>
      </c>
    </row>
    <row r="39" spans="1:13" ht="16.5" customHeight="1">
      <c r="A39">
        <v>27</v>
      </c>
      <c r="B39" s="29"/>
      <c r="C39" s="7" t="s">
        <v>31</v>
      </c>
      <c r="D39" s="84">
        <v>27</v>
      </c>
      <c r="E39" s="92">
        <v>4714</v>
      </c>
      <c r="F39" s="93">
        <v>431</v>
      </c>
      <c r="G39" s="93">
        <v>5145</v>
      </c>
      <c r="H39" s="93">
        <v>65</v>
      </c>
      <c r="I39" s="93">
        <v>5210</v>
      </c>
      <c r="J39" s="93"/>
      <c r="K39" s="94"/>
      <c r="L39" s="55">
        <f>I39+J39+K39</f>
        <v>5210</v>
      </c>
      <c r="M39" s="52">
        <v>5210</v>
      </c>
    </row>
    <row r="40" spans="1:13" ht="16.5" customHeight="1">
      <c r="A40">
        <v>28</v>
      </c>
      <c r="B40" s="29"/>
      <c r="C40" s="8" t="s">
        <v>32</v>
      </c>
      <c r="D40" s="79">
        <v>28</v>
      </c>
      <c r="E40" s="80">
        <v>2612</v>
      </c>
      <c r="F40" s="81">
        <v>386</v>
      </c>
      <c r="G40" s="81">
        <v>2998</v>
      </c>
      <c r="H40" s="81">
        <v>53</v>
      </c>
      <c r="I40" s="81">
        <v>3051</v>
      </c>
      <c r="J40" s="81"/>
      <c r="K40" s="82"/>
      <c r="L40" s="55">
        <f>I40+J40+K40</f>
        <v>3051</v>
      </c>
      <c r="M40" s="53">
        <v>3051</v>
      </c>
    </row>
    <row r="41" spans="1:13" ht="16.5" customHeight="1">
      <c r="A41">
        <v>29</v>
      </c>
      <c r="B41" s="29"/>
      <c r="C41" s="8" t="s">
        <v>33</v>
      </c>
      <c r="D41" s="76">
        <v>29</v>
      </c>
      <c r="E41" s="41">
        <v>5927</v>
      </c>
      <c r="F41" s="42">
        <v>821</v>
      </c>
      <c r="G41" s="42">
        <v>6748</v>
      </c>
      <c r="H41" s="42">
        <v>92</v>
      </c>
      <c r="I41" s="42">
        <v>6840</v>
      </c>
      <c r="J41" s="42"/>
      <c r="K41" s="43"/>
      <c r="L41" s="55">
        <f>I41+J41+K41</f>
        <v>6840</v>
      </c>
      <c r="M41" s="53">
        <v>6840</v>
      </c>
    </row>
    <row r="42" spans="1:13" ht="16.5" customHeight="1">
      <c r="A42">
        <v>30</v>
      </c>
      <c r="B42" s="29"/>
      <c r="C42" s="9" t="s">
        <v>34</v>
      </c>
      <c r="D42" s="84">
        <v>30</v>
      </c>
      <c r="E42" s="85">
        <v>3273</v>
      </c>
      <c r="F42" s="86">
        <v>481</v>
      </c>
      <c r="G42" s="86">
        <v>3754</v>
      </c>
      <c r="H42" s="86">
        <v>69</v>
      </c>
      <c r="I42" s="86">
        <v>3823</v>
      </c>
      <c r="J42" s="86"/>
      <c r="K42" s="87"/>
      <c r="L42" s="55">
        <f>I42+J42+K42</f>
        <v>3823</v>
      </c>
      <c r="M42" s="50">
        <v>3823</v>
      </c>
    </row>
    <row r="43" spans="3:13" ht="16.5" customHeight="1">
      <c r="C43" s="4" t="s">
        <v>35</v>
      </c>
      <c r="D43" s="4" t="s">
        <v>77</v>
      </c>
      <c r="E43" s="62">
        <f>IF(A1=1,"－",SUM(E39:E42))</f>
        <v>16526</v>
      </c>
      <c r="F43" s="63">
        <f>IF(A1=1,"－",SUM(F39:F42))</f>
        <v>2119</v>
      </c>
      <c r="G43" s="63">
        <f>IF(A1=1,"－",SUM(G39:G42))</f>
        <v>18645</v>
      </c>
      <c r="H43" s="63">
        <f>IF(A1=1,"－",SUM(H39:H42))</f>
        <v>279</v>
      </c>
      <c r="I43" s="63">
        <f>IF(A1=1,"－",SUM(I39:I42))</f>
        <v>18924</v>
      </c>
      <c r="J43" s="63">
        <f>IF(A1=1,"－",SUM(J39:J42))</f>
        <v>0</v>
      </c>
      <c r="K43" s="64">
        <f>IF(A1=1,"－",SUM(K39:K42))</f>
        <v>0</v>
      </c>
      <c r="L43" s="55"/>
      <c r="M43" s="47">
        <f>SUM(M39:M42)</f>
        <v>18924</v>
      </c>
    </row>
    <row r="44" spans="1:13" ht="16.5" customHeight="1">
      <c r="A44">
        <v>31</v>
      </c>
      <c r="B44" s="29"/>
      <c r="C44" s="7" t="s">
        <v>36</v>
      </c>
      <c r="D44" s="75">
        <v>31</v>
      </c>
      <c r="E44" s="35">
        <v>2971</v>
      </c>
      <c r="F44" s="36">
        <v>310</v>
      </c>
      <c r="G44" s="36">
        <v>3281</v>
      </c>
      <c r="H44" s="36">
        <v>53</v>
      </c>
      <c r="I44" s="36">
        <v>3334</v>
      </c>
      <c r="J44" s="36"/>
      <c r="K44" s="37"/>
      <c r="L44" s="55">
        <f aca="true" t="shared" si="2" ref="L44:L49">I44+J44+K44</f>
        <v>3334</v>
      </c>
      <c r="M44" s="52">
        <v>3334</v>
      </c>
    </row>
    <row r="45" spans="1:13" ht="16.5" customHeight="1">
      <c r="A45">
        <v>32</v>
      </c>
      <c r="B45" s="29"/>
      <c r="C45" s="77" t="s">
        <v>37</v>
      </c>
      <c r="D45" s="79">
        <v>32</v>
      </c>
      <c r="E45" s="80">
        <v>2419</v>
      </c>
      <c r="F45" s="81">
        <v>313</v>
      </c>
      <c r="G45" s="81">
        <v>2732</v>
      </c>
      <c r="H45" s="81">
        <v>45</v>
      </c>
      <c r="I45" s="81">
        <v>2777</v>
      </c>
      <c r="J45" s="81"/>
      <c r="K45" s="82"/>
      <c r="L45" s="55">
        <f t="shared" si="2"/>
        <v>2777</v>
      </c>
      <c r="M45" s="53">
        <v>2777</v>
      </c>
    </row>
    <row r="46" spans="1:13" ht="16.5" customHeight="1">
      <c r="A46">
        <v>33</v>
      </c>
      <c r="B46" s="29"/>
      <c r="C46" s="8" t="s">
        <v>38</v>
      </c>
      <c r="D46" s="79">
        <v>33</v>
      </c>
      <c r="E46" s="80">
        <v>4009</v>
      </c>
      <c r="F46" s="81">
        <v>337</v>
      </c>
      <c r="G46" s="81">
        <v>4346</v>
      </c>
      <c r="H46" s="81">
        <v>74</v>
      </c>
      <c r="I46" s="81">
        <v>4420</v>
      </c>
      <c r="J46" s="81"/>
      <c r="K46" s="82"/>
      <c r="L46" s="55">
        <f t="shared" si="2"/>
        <v>4420</v>
      </c>
      <c r="M46" s="53">
        <v>4420</v>
      </c>
    </row>
    <row r="47" spans="1:13" ht="16.5" customHeight="1">
      <c r="A47">
        <v>34</v>
      </c>
      <c r="B47" s="29"/>
      <c r="C47" s="8" t="s">
        <v>39</v>
      </c>
      <c r="D47" s="79">
        <v>34</v>
      </c>
      <c r="E47" s="80">
        <v>3545</v>
      </c>
      <c r="F47" s="81">
        <v>464</v>
      </c>
      <c r="G47" s="81">
        <v>4009</v>
      </c>
      <c r="H47" s="81">
        <v>53</v>
      </c>
      <c r="I47" s="81">
        <v>4062</v>
      </c>
      <c r="J47" s="81"/>
      <c r="K47" s="82"/>
      <c r="L47" s="55">
        <f t="shared" si="2"/>
        <v>4062</v>
      </c>
      <c r="M47" s="53">
        <v>4062</v>
      </c>
    </row>
    <row r="48" spans="1:13" ht="16.5" customHeight="1">
      <c r="A48">
        <v>35</v>
      </c>
      <c r="B48" s="29"/>
      <c r="C48" s="77" t="s">
        <v>40</v>
      </c>
      <c r="D48" s="79">
        <v>35</v>
      </c>
      <c r="E48" s="80">
        <v>2211</v>
      </c>
      <c r="F48" s="81">
        <v>81</v>
      </c>
      <c r="G48" s="81">
        <v>2292</v>
      </c>
      <c r="H48" s="81">
        <v>24</v>
      </c>
      <c r="I48" s="81">
        <v>2316</v>
      </c>
      <c r="J48" s="81"/>
      <c r="K48" s="82"/>
      <c r="L48" s="55">
        <f t="shared" si="2"/>
        <v>2316</v>
      </c>
      <c r="M48" s="53">
        <v>2316</v>
      </c>
    </row>
    <row r="49" spans="1:13" ht="16.5" customHeight="1">
      <c r="A49">
        <v>36</v>
      </c>
      <c r="B49" s="29"/>
      <c r="C49" s="83" t="s">
        <v>41</v>
      </c>
      <c r="D49" s="84">
        <v>36</v>
      </c>
      <c r="E49" s="85">
        <v>2310</v>
      </c>
      <c r="F49" s="86">
        <v>284</v>
      </c>
      <c r="G49" s="86">
        <v>2594</v>
      </c>
      <c r="H49" s="86">
        <v>44</v>
      </c>
      <c r="I49" s="86">
        <v>2638</v>
      </c>
      <c r="J49" s="86"/>
      <c r="K49" s="87"/>
      <c r="L49" s="55">
        <f t="shared" si="2"/>
        <v>2638</v>
      </c>
      <c r="M49" s="50">
        <v>2638</v>
      </c>
    </row>
    <row r="50" spans="3:13" ht="16.5" customHeight="1">
      <c r="C50" s="4" t="s">
        <v>42</v>
      </c>
      <c r="D50" s="4" t="s">
        <v>77</v>
      </c>
      <c r="E50" s="62">
        <f>IF(A1=1,"－",SUM(E44:E49))</f>
        <v>17465</v>
      </c>
      <c r="F50" s="63">
        <f>IF(A1=1,"－",SUM(F44:F49))</f>
        <v>1789</v>
      </c>
      <c r="G50" s="63">
        <f>IF(A1=1,"－",SUM(G44:G49))</f>
        <v>19254</v>
      </c>
      <c r="H50" s="63">
        <f>IF(A1=1,"－",SUM(H44:H49))</f>
        <v>293</v>
      </c>
      <c r="I50" s="63">
        <f>IF(A1=1,"－",SUM(I44:I49))</f>
        <v>19547</v>
      </c>
      <c r="J50" s="63">
        <f>IF(A1=1,"－",SUM(J44:J49))</f>
        <v>0</v>
      </c>
      <c r="K50" s="64">
        <f>IF(A1=1,"－",SUM(K44:K49))</f>
        <v>0</v>
      </c>
      <c r="L50" s="55"/>
      <c r="M50" s="47">
        <f>SUM(M44:M49)</f>
        <v>19547</v>
      </c>
    </row>
    <row r="51" spans="1:13" ht="16.5" customHeight="1">
      <c r="A51">
        <v>37</v>
      </c>
      <c r="B51" s="29"/>
      <c r="C51" s="7" t="s">
        <v>43</v>
      </c>
      <c r="D51" s="84">
        <v>37</v>
      </c>
      <c r="E51" s="92">
        <v>5586</v>
      </c>
      <c r="F51" s="93">
        <v>575</v>
      </c>
      <c r="G51" s="93">
        <v>6161</v>
      </c>
      <c r="H51" s="93">
        <v>106</v>
      </c>
      <c r="I51" s="93">
        <v>6267</v>
      </c>
      <c r="J51" s="93"/>
      <c r="K51" s="94"/>
      <c r="L51" s="55">
        <f>I51+J51+K51</f>
        <v>6267</v>
      </c>
      <c r="M51" s="52">
        <v>6267</v>
      </c>
    </row>
    <row r="52" spans="1:13" ht="16.5" customHeight="1">
      <c r="A52">
        <v>38</v>
      </c>
      <c r="B52" s="29"/>
      <c r="C52" s="8" t="s">
        <v>44</v>
      </c>
      <c r="D52" s="79">
        <v>38</v>
      </c>
      <c r="E52" s="80">
        <v>5003</v>
      </c>
      <c r="F52" s="81">
        <v>425</v>
      </c>
      <c r="G52" s="81">
        <v>5428</v>
      </c>
      <c r="H52" s="81">
        <v>85</v>
      </c>
      <c r="I52" s="81">
        <v>5513</v>
      </c>
      <c r="J52" s="81"/>
      <c r="K52" s="82"/>
      <c r="L52" s="55">
        <f>I52+J52+K52</f>
        <v>5513</v>
      </c>
      <c r="M52" s="53">
        <v>5513</v>
      </c>
    </row>
    <row r="53" spans="1:13" ht="16.5" customHeight="1">
      <c r="A53">
        <v>39</v>
      </c>
      <c r="B53" s="29"/>
      <c r="C53" s="8" t="s">
        <v>45</v>
      </c>
      <c r="D53" s="79">
        <v>39</v>
      </c>
      <c r="E53" s="80">
        <v>5628</v>
      </c>
      <c r="F53" s="81">
        <v>487</v>
      </c>
      <c r="G53" s="81">
        <v>6115</v>
      </c>
      <c r="H53" s="81">
        <v>106</v>
      </c>
      <c r="I53" s="81">
        <v>6221</v>
      </c>
      <c r="J53" s="81">
        <v>1</v>
      </c>
      <c r="K53" s="82"/>
      <c r="L53" s="55">
        <f>I53+J53+K53</f>
        <v>6222</v>
      </c>
      <c r="M53" s="53">
        <v>6222</v>
      </c>
    </row>
    <row r="54" spans="1:13" ht="16.5" customHeight="1">
      <c r="A54">
        <v>40</v>
      </c>
      <c r="B54" s="29"/>
      <c r="C54" s="83" t="s">
        <v>46</v>
      </c>
      <c r="D54" s="84">
        <v>40</v>
      </c>
      <c r="E54" s="85">
        <v>2554</v>
      </c>
      <c r="F54" s="86">
        <v>157</v>
      </c>
      <c r="G54" s="86">
        <v>2711</v>
      </c>
      <c r="H54" s="86">
        <v>26</v>
      </c>
      <c r="I54" s="86">
        <v>2737</v>
      </c>
      <c r="J54" s="86"/>
      <c r="K54" s="87"/>
      <c r="L54" s="55">
        <f>I54+J54+K54</f>
        <v>2737</v>
      </c>
      <c r="M54" s="50">
        <v>2737</v>
      </c>
    </row>
    <row r="55" spans="3:13" ht="16.5" customHeight="1">
      <c r="C55" s="4" t="s">
        <v>47</v>
      </c>
      <c r="D55" s="4" t="s">
        <v>77</v>
      </c>
      <c r="E55" s="62">
        <f>IF(A1=1,"－",SUM(E51:E54))</f>
        <v>18771</v>
      </c>
      <c r="F55" s="63">
        <f>IF(A1=1,"－",SUM(F51:F54))</f>
        <v>1644</v>
      </c>
      <c r="G55" s="63">
        <f>IF(A1=1,"－",SUM(G51:G54))</f>
        <v>20415</v>
      </c>
      <c r="H55" s="63">
        <f>IF(A1=1,"－",SUM(H51:H54))</f>
        <v>323</v>
      </c>
      <c r="I55" s="63">
        <f>IF(A1=1,"－",SUM(I51:I54))</f>
        <v>20738</v>
      </c>
      <c r="J55" s="63">
        <f>IF(A1=1,"－",SUM(J51:J54))</f>
        <v>1</v>
      </c>
      <c r="K55" s="64">
        <f>IF(A1=1,"－",SUM(K51:K54))</f>
        <v>0</v>
      </c>
      <c r="L55" s="55"/>
      <c r="M55" s="47">
        <f>SUM(M51:M54)</f>
        <v>20739</v>
      </c>
    </row>
    <row r="56" spans="1:13" ht="16.5" customHeight="1" thickBot="1">
      <c r="A56">
        <v>41</v>
      </c>
      <c r="B56" s="29"/>
      <c r="C56" s="11" t="s">
        <v>48</v>
      </c>
      <c r="D56" s="95">
        <v>41</v>
      </c>
      <c r="E56" s="92">
        <v>3518</v>
      </c>
      <c r="F56" s="93">
        <v>291</v>
      </c>
      <c r="G56" s="93">
        <v>3809</v>
      </c>
      <c r="H56" s="93">
        <v>115</v>
      </c>
      <c r="I56" s="93">
        <v>3924</v>
      </c>
      <c r="J56" s="93"/>
      <c r="K56" s="94"/>
      <c r="L56" s="55">
        <f>I56+J56+K56</f>
        <v>3924</v>
      </c>
      <c r="M56" s="52">
        <v>3924</v>
      </c>
    </row>
    <row r="57" spans="3:13" ht="16.5" customHeight="1" thickBot="1">
      <c r="C57" s="12" t="s">
        <v>49</v>
      </c>
      <c r="D57" s="12" t="s">
        <v>77</v>
      </c>
      <c r="E57" s="59">
        <f>IF(A1=1,"－",E18+E23+E32+E38+E43+E50+E55+E56)</f>
        <v>138256</v>
      </c>
      <c r="F57" s="60">
        <f>IF(A1=1,"－",F18+F23+F32+F38+F43+F50+F55+F56)</f>
        <v>18993</v>
      </c>
      <c r="G57" s="60">
        <f>IF(A1=1,"－",G18+G23+G32+G38+G43+G50+G55+G56)</f>
        <v>157249</v>
      </c>
      <c r="H57" s="60">
        <f>IF(A1=1,"－",H18+H23+H32+H38+H43+H50+H55+H56)</f>
        <v>3017</v>
      </c>
      <c r="I57" s="60">
        <f>IF(A1=1,"－",I18+I23+I32+I38+I43+I50+I55+I56)</f>
        <v>160266</v>
      </c>
      <c r="J57" s="60">
        <f>IF(A1=1,"－",J18+J23+J32+J38+J43+J50+J55+J56)</f>
        <v>3</v>
      </c>
      <c r="K57" s="61">
        <f>IF(A1=1,"－",K18+K23+K32+K38+K43+K50+K55+K56)</f>
        <v>2</v>
      </c>
      <c r="M57" s="48">
        <f>M18+M23+M32+M38+M43+M50+M55+M56</f>
        <v>160271</v>
      </c>
    </row>
    <row r="58" spans="3:13" ht="16.5" customHeight="1" thickBot="1">
      <c r="C58" s="13" t="s">
        <v>50</v>
      </c>
      <c r="D58" s="13" t="s">
        <v>77</v>
      </c>
      <c r="E58" s="59">
        <f>IF(A1=1,"－",E17+E57)</f>
        <v>332669</v>
      </c>
      <c r="F58" s="60">
        <f>IF(A1=1,"－",F17+F57)</f>
        <v>61192</v>
      </c>
      <c r="G58" s="60">
        <f>IF(A1=1,"－",G17+G57)</f>
        <v>393861</v>
      </c>
      <c r="H58" s="60">
        <f>IF(A1=1,"－",H17+H57)</f>
        <v>8325</v>
      </c>
      <c r="I58" s="60">
        <f>IF(A1=1,"－",I17+I57)</f>
        <v>402186</v>
      </c>
      <c r="J58" s="60">
        <f>IF(A1=1,"－",J17+J57)</f>
        <v>8</v>
      </c>
      <c r="K58" s="61">
        <f>IF(A1=1,"－",K17+K57)</f>
        <v>7</v>
      </c>
      <c r="M58" s="49">
        <f>M17+M57</f>
        <v>402201</v>
      </c>
    </row>
    <row r="59" ht="14.25" thickBot="1"/>
    <row r="60" spans="3:11" ht="13.5">
      <c r="C60" s="23" t="s">
        <v>58</v>
      </c>
      <c r="D60" s="56" t="s">
        <v>77</v>
      </c>
      <c r="E60" s="14"/>
      <c r="F60" s="26" t="s">
        <v>60</v>
      </c>
      <c r="G60" s="14"/>
      <c r="H60" s="26" t="s">
        <v>62</v>
      </c>
      <c r="I60" s="14"/>
      <c r="J60" s="26" t="s">
        <v>64</v>
      </c>
      <c r="K60" s="15"/>
    </row>
    <row r="61" spans="3:11" ht="13.5">
      <c r="C61" s="24"/>
      <c r="D61" s="57" t="s">
        <v>77</v>
      </c>
      <c r="E61" s="44">
        <f>IF(A1=1,"－",M58)</f>
        <v>402201</v>
      </c>
      <c r="F61" s="27"/>
      <c r="G61" s="69">
        <f>IF(A1=1,"－",I58+J58+K58)</f>
        <v>402201</v>
      </c>
      <c r="H61" s="27"/>
      <c r="I61" s="30" t="s">
        <v>70</v>
      </c>
      <c r="J61" s="27"/>
      <c r="K61" s="31" t="str">
        <f>IF(A1=1,"－","100.00")</f>
        <v>100.00</v>
      </c>
    </row>
    <row r="62" spans="3:11" ht="14.25" thickBot="1">
      <c r="C62" s="25" t="s">
        <v>59</v>
      </c>
      <c r="D62" s="58" t="s">
        <v>77</v>
      </c>
      <c r="E62" s="20"/>
      <c r="F62" s="28" t="s">
        <v>61</v>
      </c>
      <c r="G62" s="20"/>
      <c r="H62" s="28" t="s">
        <v>63</v>
      </c>
      <c r="I62" s="20"/>
      <c r="J62" s="28" t="s">
        <v>65</v>
      </c>
      <c r="K62" s="21"/>
    </row>
    <row r="63" ht="13.5">
      <c r="C63">
        <f>IF(A1=1,Sheet2!B6,"")</f>
      </c>
    </row>
  </sheetData>
  <sheetProtection password="CAC3" sheet="1" objects="1" scenarios="1"/>
  <conditionalFormatting sqref="I9:I58 G9:G16 G18:G22 G24:G31 G33:G37 G39:G42 G44:G49 G51:G54 G56">
    <cfRule type="cellIs" priority="1" dxfId="0" operator="notEqual" stopIfTrue="1">
      <formula>E9+F9</formula>
    </cfRule>
  </conditionalFormatting>
  <conditionalFormatting sqref="L56 L9:L16 L18:L22 L24:L31 L33:L37 L39:L42 L44:L49 L51:L54">
    <cfRule type="cellIs" priority="2" dxfId="0" operator="notEqual" stopIfTrue="1">
      <formula>M9</formula>
    </cfRule>
  </conditionalFormatting>
  <conditionalFormatting sqref="D9:D16 D18:D22 D24:D31 D33:D37 D39:D42 D44:D49 D51:D54 D56">
    <cfRule type="cellIs" priority="3" dxfId="1" operator="equal" stopIfTrue="1">
      <formula>A9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workbookViewId="0" topLeftCell="A1">
      <selection activeCell="F8" sqref="F8"/>
    </sheetView>
  </sheetViews>
  <sheetFormatPr defaultColWidth="8.796875" defaultRowHeight="14.25"/>
  <sheetData>
    <row r="2" ht="13.5">
      <c r="B2" s="1" t="s">
        <v>66</v>
      </c>
    </row>
    <row r="3" ht="13.5">
      <c r="B3" s="1" t="s">
        <v>67</v>
      </c>
    </row>
    <row r="4" ht="17.25">
      <c r="B4" s="22" t="s">
        <v>68</v>
      </c>
    </row>
    <row r="5" ht="17.25">
      <c r="B5" s="22" t="s">
        <v>69</v>
      </c>
    </row>
    <row r="6" ht="13.5">
      <c r="B6" t="s">
        <v>78</v>
      </c>
    </row>
    <row r="7" ht="13.5">
      <c r="B7" s="1" t="s">
        <v>82</v>
      </c>
    </row>
  </sheetData>
  <sheetProtection password="CAC3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石川県地方課</cp:lastModifiedBy>
  <cp:lastPrinted>2002-05-29T23:41:41Z</cp:lastPrinted>
  <dcterms:created xsi:type="dcterms:W3CDTF">2002-01-21T14:22:50Z</dcterms:created>
  <dcterms:modified xsi:type="dcterms:W3CDTF">2002-05-29T23:43:48Z</dcterms:modified>
  <cp:category/>
  <cp:version/>
  <cp:contentType/>
  <cp:contentStatus/>
</cp:coreProperties>
</file>