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36" activeTab="0"/>
  </bookViews>
  <sheets>
    <sheet name="学校回答用（様式４）報告書" sheetId="1" r:id="rId1"/>
    <sheet name="（市町教委用）この頁は、さわらない" sheetId="2" r:id="rId2"/>
  </sheets>
  <definedNames>
    <definedName name="事務所小学校">#REF!</definedName>
    <definedName name="小学校">#REF!</definedName>
    <definedName name="中学校">#REF!</definedName>
  </definedNames>
  <calcPr fullCalcOnLoad="1"/>
</workbook>
</file>

<file path=xl/sharedStrings.xml><?xml version="1.0" encoding="utf-8"?>
<sst xmlns="http://schemas.openxmlformats.org/spreadsheetml/2006/main" count="111" uniqueCount="81">
  <si>
    <t>学校名</t>
  </si>
  <si>
    <t xml:space="preserve"> </t>
  </si>
  <si>
    <t>記載者氏名</t>
  </si>
  <si>
    <t>教育委員会用
←この水色の部分をコピーして
　集計用ファイルに
　「形式を選択して貼り付け」→「値」
　で貼り付けて下さい。</t>
  </si>
  <si>
    <t>実施回数</t>
  </si>
  <si>
    <t>参加対象</t>
  </si>
  <si>
    <t>講師</t>
  </si>
  <si>
    <t>②</t>
  </si>
  <si>
    <t>③</t>
  </si>
  <si>
    <t>１回</t>
  </si>
  <si>
    <t>２回</t>
  </si>
  <si>
    <t>３回</t>
  </si>
  <si>
    <t>全校児童・生徒</t>
  </si>
  <si>
    <t>一部の児童・生徒</t>
  </si>
  <si>
    <t>実施時間（分）</t>
  </si>
  <si>
    <t>警察職員</t>
  </si>
  <si>
    <t>警察職員</t>
  </si>
  <si>
    <t>校内職員</t>
  </si>
  <si>
    <t>校内職員</t>
  </si>
  <si>
    <t>その他</t>
  </si>
  <si>
    <t>その他</t>
  </si>
  <si>
    <t>実施枠</t>
  </si>
  <si>
    <t>①講話</t>
  </si>
  <si>
    <t>②不審者侵入を想定した避難訓練</t>
  </si>
  <si>
    <t>④護身術</t>
  </si>
  <si>
    <t>⑤防犯ブザー・笛の使い方</t>
  </si>
  <si>
    <t>⑥安全マップの作成</t>
  </si>
  <si>
    <t>⑧視聴覚教材の活用</t>
  </si>
  <si>
    <t>⑨デモンストレーションを観る</t>
  </si>
  <si>
    <t>１回目</t>
  </si>
  <si>
    <t>２回目</t>
  </si>
  <si>
    <t>３回目</t>
  </si>
  <si>
    <t>実施月</t>
  </si>
  <si>
    <t>⑩その他（具体的に記入）</t>
  </si>
  <si>
    <t>４月</t>
  </si>
  <si>
    <t>５月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</si>
  <si>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</si>
  <si>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</si>
  <si>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</si>
  <si>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</si>
  <si>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</si>
  <si>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</si>
  <si>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</si>
  <si>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</si>
  <si>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</si>
  <si>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</si>
  <si>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</si>
  <si>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学級活動・HR活動</t>
  </si>
  <si>
    <t>学校行事</t>
  </si>
  <si>
    <t>児童・生徒会活動</t>
  </si>
  <si>
    <t>総合的な学習の時間</t>
  </si>
  <si>
    <t>①
講話</t>
  </si>
  <si>
    <t>②
不審者侵入を想定した避難訓練</t>
  </si>
  <si>
    <t>④
護身術</t>
  </si>
  <si>
    <t>⑤
防犯ブザー・笛の使い方</t>
  </si>
  <si>
    <t>⑥
安全マップの作成</t>
  </si>
  <si>
    <t>⑧
視聴覚教材の活用</t>
  </si>
  <si>
    <t>⑨
デモンストレーションを観る</t>
  </si>
  <si>
    <t>回数</t>
  </si>
  <si>
    <t>４回</t>
  </si>
  <si>
    <t>５回</t>
  </si>
  <si>
    <t>６回</t>
  </si>
  <si>
    <t>７回</t>
  </si>
  <si>
    <t>８回</t>
  </si>
  <si>
    <t>○</t>
  </si>
  <si>
    <r>
      <t xml:space="preserve">実施概要
</t>
    </r>
    <r>
      <rPr>
        <b/>
        <sz val="9"/>
        <color indexed="10"/>
        <rFont val="ＭＳ ゴシック"/>
        <family val="3"/>
      </rPr>
      <t>(※４回以上開催の場合は、中心的教室３回分について記入）</t>
    </r>
  </si>
  <si>
    <t>⑦
刺股の使用方法</t>
  </si>
  <si>
    <t>③危険回避方法の演習
　･シュミレーション
　･ロールプレイング等</t>
  </si>
  <si>
    <t>⑦刺股の使用方法</t>
  </si>
  <si>
    <t>学校名</t>
  </si>
  <si>
    <t>記載者名</t>
  </si>
  <si>
    <t>平均値（分）</t>
  </si>
  <si>
    <t xml:space="preserve"> </t>
  </si>
  <si>
    <t>報告書</t>
  </si>
  <si>
    <r>
      <t xml:space="preserve">　実施内容（複数回答可）
</t>
    </r>
    <r>
      <rPr>
        <b/>
        <sz val="9"/>
        <color indexed="10"/>
        <rFont val="ＭＳ ゴシック"/>
        <family val="3"/>
      </rPr>
      <t>（※当てはまる項目すべてに
　○をつけて下さい）</t>
    </r>
  </si>
  <si>
    <t>別紙様式4（学校用）</t>
  </si>
  <si>
    <t>９月</t>
  </si>
  <si>
    <r>
      <t xml:space="preserve">③
危険回避方法の演習
</t>
    </r>
    <r>
      <rPr>
        <b/>
        <sz val="10"/>
        <color indexed="8"/>
        <rFont val="ＭＳ ゴシック"/>
        <family val="3"/>
      </rPr>
      <t>　･シミュレーション
　･ロールプレイング等</t>
    </r>
  </si>
  <si>
    <t>③危険回避方法の演習
　･シミュレーション
　･ロールプレイング等</t>
  </si>
  <si>
    <t>令和５年度「防犯教室」実施</t>
  </si>
  <si>
    <t>◆貴校の令和５年度「防犯教室」について、該当する項目を　　で選択して下さい。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</si>
</sst>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  <numFmt numFmtId="183" formatCode="0.0%"/>
    <numFmt numFmtId="184" formatCode="0.000_ "/>
    <numFmt numFmtId="185" formatCode="0&quot;人&quot;"/>
    <numFmt numFmtId="186" formatCode="0&quot;名&quot;"/>
    <numFmt numFmtId="187" formatCode="#,##0.0;[Red]\-#,##0.0"/>
    <numFmt numFmtId="188" formatCode="\%"/>
    <numFmt numFmtId="189" formatCode="\100%_ "/>
    <numFmt numFmtId="190" formatCode="0.00000_ "/>
    <numFmt numFmtId="191" formatCode="0.0000_ "/>
    <numFmt numFmtId="192" formatCode="0;_"/>
    <numFmt numFmtId="193" formatCode="0;_䀀"/>
    <numFmt numFmtId="194" formatCode="0;_ࠀ"/>
    <numFmt numFmtId="195" formatCode="0.000000_ "/>
    <numFmt numFmtId="196" formatCode="0.0000000_ "/>
    <numFmt numFmtId="197" formatCode="0_);[Red]\(0\)"/>
    <numFmt numFmtId="198" formatCode="0.00000000_ "/>
    <numFmt numFmtId="199" formatCode="#,##0_ "/>
    <numFmt numFmtId="200" formatCode="##,###"/>
    <numFmt numFmtId="201" formatCode="#,###"/>
    <numFmt numFmtId="202" formatCode="#,##0.0_ "/>
  </numFmts>
  <fonts count="56">
    <font>
      <sz val="11"/>
      <name val="ＭＳ Ｐゴシック"/>
      <family val="3"/>
    </font>
    <font>
      <sz val="10.5"/>
      <color indexed="8"/>
      <name val="Times New Roman"/>
      <family val="1"/>
    </font>
    <font>
      <b/>
      <sz val="10.5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9"/>
      <color indexed="10"/>
      <name val="ＭＳ ゴシック"/>
      <family val="3"/>
    </font>
    <font>
      <b/>
      <sz val="3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thin"/>
      <bottom>
        <color indexed="63"/>
      </bottom>
      <diagonal style="hair"/>
    </border>
    <border diagonalUp="1">
      <left style="thin"/>
      <right style="medium"/>
      <top>
        <color indexed="63"/>
      </top>
      <bottom>
        <color indexed="63"/>
      </bottom>
      <diagonal style="hair"/>
    </border>
    <border diagonalUp="1">
      <left style="thin"/>
      <right style="medium"/>
      <top>
        <color indexed="63"/>
      </top>
      <bottom style="thin"/>
      <diagonal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justify" vertical="center" shrinkToFit="1"/>
    </xf>
    <xf numFmtId="0" fontId="1" fillId="0" borderId="0" xfId="0" applyFont="1" applyAlignment="1">
      <alignment horizontal="justify" vertical="center" shrinkToFit="1"/>
    </xf>
    <xf numFmtId="0" fontId="2" fillId="0" borderId="0" xfId="0" applyFont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33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16" fillId="34" borderId="2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16" fillId="34" borderId="23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left" vertical="top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201" fontId="0" fillId="0" borderId="32" xfId="0" applyNumberFormat="1" applyFill="1" applyBorder="1" applyAlignment="1">
      <alignment horizontal="center" vertical="center"/>
    </xf>
    <xf numFmtId="201" fontId="0" fillId="0" borderId="33" xfId="0" applyNumberFormat="1" applyFill="1" applyBorder="1" applyAlignment="1">
      <alignment horizontal="center" vertical="center"/>
    </xf>
    <xf numFmtId="201" fontId="0" fillId="0" borderId="34" xfId="0" applyNumberFormat="1" applyFill="1" applyBorder="1" applyAlignment="1">
      <alignment horizontal="center" vertical="center"/>
    </xf>
    <xf numFmtId="201" fontId="0" fillId="0" borderId="35" xfId="0" applyNumberFormat="1" applyFill="1" applyBorder="1" applyAlignment="1">
      <alignment horizontal="center" vertical="center"/>
    </xf>
    <xf numFmtId="201" fontId="0" fillId="0" borderId="36" xfId="0" applyNumberFormat="1" applyFill="1" applyBorder="1" applyAlignment="1">
      <alignment horizontal="center" vertical="center"/>
    </xf>
    <xf numFmtId="199" fontId="0" fillId="0" borderId="35" xfId="0" applyNumberFormat="1" applyFill="1" applyBorder="1" applyAlignment="1">
      <alignment horizontal="center" vertical="center"/>
    </xf>
    <xf numFmtId="199" fontId="0" fillId="0" borderId="13" xfId="0" applyNumberFormat="1" applyFill="1" applyBorder="1" applyAlignment="1">
      <alignment horizontal="center" vertical="center"/>
    </xf>
    <xf numFmtId="199" fontId="0" fillId="0" borderId="14" xfId="0" applyNumberFormat="1" applyFill="1" applyBorder="1" applyAlignment="1">
      <alignment horizontal="center" vertical="center"/>
    </xf>
    <xf numFmtId="199" fontId="0" fillId="0" borderId="15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top" wrapText="1"/>
    </xf>
    <xf numFmtId="0" fontId="16" fillId="0" borderId="34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8" fillId="12" borderId="29" xfId="0" applyFont="1" applyFill="1" applyBorder="1" applyAlignment="1">
      <alignment horizontal="center" vertical="center" shrinkToFit="1"/>
    </xf>
    <xf numFmtId="0" fontId="8" fillId="12" borderId="30" xfId="0" applyFont="1" applyFill="1" applyBorder="1" applyAlignment="1">
      <alignment horizontal="center" vertical="center" shrinkToFit="1"/>
    </xf>
    <xf numFmtId="199" fontId="8" fillId="12" borderId="31" xfId="0" applyNumberFormat="1" applyFont="1" applyFill="1" applyBorder="1" applyAlignment="1">
      <alignment horizontal="center" vertical="center"/>
    </xf>
    <xf numFmtId="201" fontId="8" fillId="12" borderId="29" xfId="0" applyNumberFormat="1" applyFont="1" applyFill="1" applyBorder="1" applyAlignment="1">
      <alignment horizontal="center" vertical="center"/>
    </xf>
    <xf numFmtId="201" fontId="8" fillId="12" borderId="45" xfId="0" applyNumberFormat="1" applyFont="1" applyFill="1" applyBorder="1" applyAlignment="1">
      <alignment horizontal="center" vertical="center"/>
    </xf>
    <xf numFmtId="201" fontId="8" fillId="12" borderId="30" xfId="0" applyNumberFormat="1" applyFont="1" applyFill="1" applyBorder="1" applyAlignment="1">
      <alignment horizontal="center" vertical="center"/>
    </xf>
    <xf numFmtId="201" fontId="8" fillId="12" borderId="46" xfId="0" applyNumberFormat="1" applyFont="1" applyFill="1" applyBorder="1" applyAlignment="1">
      <alignment horizontal="center" vertical="center"/>
    </xf>
    <xf numFmtId="201" fontId="8" fillId="12" borderId="47" xfId="0" applyNumberFormat="1" applyFont="1" applyFill="1" applyBorder="1" applyAlignment="1">
      <alignment horizontal="center" vertical="center"/>
    </xf>
    <xf numFmtId="201" fontId="8" fillId="12" borderId="48" xfId="0" applyNumberFormat="1" applyFont="1" applyFill="1" applyBorder="1" applyAlignment="1">
      <alignment horizontal="center" vertical="center"/>
    </xf>
    <xf numFmtId="201" fontId="0" fillId="12" borderId="30" xfId="0" applyNumberForma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6" fillId="34" borderId="56" xfId="0" applyFont="1" applyFill="1" applyBorder="1" applyAlignment="1">
      <alignment horizontal="center" vertical="center" wrapText="1"/>
    </xf>
    <xf numFmtId="0" fontId="16" fillId="34" borderId="57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9" fillId="33" borderId="59" xfId="0" applyFont="1" applyFill="1" applyBorder="1" applyAlignment="1">
      <alignment horizontal="center" vertical="center" shrinkToFit="1"/>
    </xf>
    <xf numFmtId="0" fontId="19" fillId="33" borderId="60" xfId="0" applyFont="1" applyFill="1" applyBorder="1" applyAlignment="1">
      <alignment horizontal="center" vertical="center" shrinkToFit="1"/>
    </xf>
    <xf numFmtId="0" fontId="19" fillId="33" borderId="61" xfId="0" applyFont="1" applyFill="1" applyBorder="1" applyAlignment="1">
      <alignment horizontal="center" vertical="center" shrinkToFit="1"/>
    </xf>
    <xf numFmtId="0" fontId="19" fillId="33" borderId="62" xfId="0" applyFont="1" applyFill="1" applyBorder="1" applyAlignment="1">
      <alignment horizontal="center" vertical="center" shrinkToFit="1"/>
    </xf>
    <xf numFmtId="0" fontId="19" fillId="33" borderId="63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21" fillId="0" borderId="5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6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9" fillId="0" borderId="5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7</xdr:row>
      <xdr:rowOff>104775</xdr:rowOff>
    </xdr:from>
    <xdr:to>
      <xdr:col>4</xdr:col>
      <xdr:colOff>885825</xdr:colOff>
      <xdr:row>7</xdr:row>
      <xdr:rowOff>333375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628775"/>
          <a:ext cx="22860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8"/>
  <sheetViews>
    <sheetView tabSelected="1" view="pageBreakPreview" zoomScale="70" zoomScaleNormal="70" zoomScaleSheetLayoutView="70" workbookViewId="0" topLeftCell="A1">
      <selection activeCell="B9" sqref="B9"/>
    </sheetView>
  </sheetViews>
  <sheetFormatPr defaultColWidth="9.00390625" defaultRowHeight="20.25" customHeight="1"/>
  <cols>
    <col min="1" max="1" width="2.75390625" style="4" customWidth="1"/>
    <col min="2" max="2" width="17.00390625" style="3" customWidth="1"/>
    <col min="3" max="3" width="12.375" style="4" customWidth="1"/>
    <col min="4" max="7" width="22.625" style="2" customWidth="1"/>
    <col min="8" max="8" width="22.625" style="4" customWidth="1"/>
    <col min="9" max="9" width="1.25" style="4" customWidth="1"/>
    <col min="10" max="10" width="3.375" style="4" hidden="1" customWidth="1"/>
    <col min="11" max="11" width="9.00390625" style="2" hidden="1" customWidth="1"/>
    <col min="12" max="13" width="5.00390625" style="4" hidden="1" customWidth="1"/>
    <col min="14" max="17" width="9.00390625" style="4" hidden="1" customWidth="1"/>
    <col min="18" max="18" width="9.00390625" style="4" customWidth="1"/>
    <col min="19" max="16384" width="9.00390625" style="4" customWidth="1"/>
  </cols>
  <sheetData>
    <row r="1" spans="2:7" ht="20.25" customHeight="1" thickBot="1">
      <c r="B1" s="132" t="s">
        <v>75</v>
      </c>
      <c r="C1" s="132"/>
      <c r="D1" s="132"/>
      <c r="E1" s="132"/>
      <c r="F1" s="132"/>
      <c r="G1" s="23"/>
    </row>
    <row r="2" spans="2:7" ht="8.25" customHeight="1">
      <c r="B2" s="19"/>
      <c r="C2" s="19"/>
      <c r="D2" s="19"/>
      <c r="E2" s="19"/>
      <c r="F2" s="126" t="s">
        <v>73</v>
      </c>
      <c r="G2" s="127"/>
    </row>
    <row r="3" spans="3:11" s="28" customFormat="1" ht="30.75" customHeight="1">
      <c r="C3" s="125" t="s">
        <v>79</v>
      </c>
      <c r="D3" s="125"/>
      <c r="E3" s="125"/>
      <c r="F3" s="128"/>
      <c r="G3" s="129"/>
      <c r="H3" s="29"/>
      <c r="K3" s="14"/>
    </row>
    <row r="4" spans="2:11" s="28" customFormat="1" ht="8.25" customHeight="1" thickBot="1">
      <c r="B4" s="59"/>
      <c r="C4" s="59"/>
      <c r="D4" s="59"/>
      <c r="E4" s="59"/>
      <c r="F4" s="130"/>
      <c r="G4" s="131"/>
      <c r="H4" s="29"/>
      <c r="K4" s="14"/>
    </row>
    <row r="5" spans="2:14" ht="7.5" customHeight="1" thickBot="1">
      <c r="B5" s="17"/>
      <c r="C5" s="5"/>
      <c r="D5" s="1"/>
      <c r="E5" s="1"/>
      <c r="K5" s="2" t="s">
        <v>1</v>
      </c>
      <c r="L5" s="28"/>
      <c r="M5" s="28"/>
      <c r="N5" s="28"/>
    </row>
    <row r="6" spans="2:17" s="3" customFormat="1" ht="36.75" customHeight="1" thickBot="1">
      <c r="B6" s="48" t="s">
        <v>0</v>
      </c>
      <c r="C6" s="122"/>
      <c r="D6" s="123"/>
      <c r="E6" s="124"/>
      <c r="F6" s="48" t="s">
        <v>2</v>
      </c>
      <c r="G6" s="120"/>
      <c r="H6" s="121"/>
      <c r="K6" s="6" t="s">
        <v>9</v>
      </c>
      <c r="L6" s="4" t="s">
        <v>34</v>
      </c>
      <c r="M6" s="4" t="s">
        <v>12</v>
      </c>
      <c r="N6" s="4" t="s">
        <v>16</v>
      </c>
      <c r="O6" s="3" t="s">
        <v>47</v>
      </c>
      <c r="P6" s="3" t="s">
        <v>64</v>
      </c>
      <c r="Q6" s="3">
        <v>10</v>
      </c>
    </row>
    <row r="7" spans="2:17" ht="8.25" customHeight="1">
      <c r="B7" s="18"/>
      <c r="C7" s="5"/>
      <c r="D7" s="1"/>
      <c r="E7" s="1"/>
      <c r="K7" s="2" t="s">
        <v>10</v>
      </c>
      <c r="L7" s="3" t="s">
        <v>36</v>
      </c>
      <c r="M7" s="3" t="s">
        <v>13</v>
      </c>
      <c r="N7" s="3" t="s">
        <v>18</v>
      </c>
      <c r="O7" s="4" t="s">
        <v>48</v>
      </c>
      <c r="Q7" s="4">
        <v>15</v>
      </c>
    </row>
    <row r="8" spans="2:17" s="21" customFormat="1" ht="36" customHeight="1">
      <c r="B8" s="135" t="s">
        <v>80</v>
      </c>
      <c r="C8" s="135"/>
      <c r="D8" s="135"/>
      <c r="E8" s="135"/>
      <c r="F8" s="135"/>
      <c r="G8" s="135"/>
      <c r="H8" s="135"/>
      <c r="K8" s="12" t="s">
        <v>11</v>
      </c>
      <c r="L8" s="4" t="s">
        <v>37</v>
      </c>
      <c r="M8" s="4" t="s">
        <v>20</v>
      </c>
      <c r="N8" s="4" t="s">
        <v>20</v>
      </c>
      <c r="O8" s="21" t="s">
        <v>49</v>
      </c>
      <c r="Q8" s="3">
        <v>20</v>
      </c>
    </row>
    <row r="9" spans="2:17" ht="6.75" customHeight="1" thickBot="1">
      <c r="B9" s="19"/>
      <c r="C9" s="19"/>
      <c r="D9" s="19"/>
      <c r="E9" s="19"/>
      <c r="F9" s="19"/>
      <c r="G9" s="23"/>
      <c r="K9" s="2" t="s">
        <v>59</v>
      </c>
      <c r="L9" s="3" t="s">
        <v>38</v>
      </c>
      <c r="N9" s="21"/>
      <c r="O9" s="4" t="s">
        <v>50</v>
      </c>
      <c r="Q9" s="4">
        <v>25</v>
      </c>
    </row>
    <row r="10" spans="2:17" ht="21.75" customHeight="1">
      <c r="B10" s="111" t="s">
        <v>4</v>
      </c>
      <c r="C10" s="133"/>
      <c r="D10" s="33" t="s">
        <v>58</v>
      </c>
      <c r="E10" s="24"/>
      <c r="F10" s="39"/>
      <c r="G10" s="39"/>
      <c r="H10" s="39"/>
      <c r="K10" s="2" t="s">
        <v>60</v>
      </c>
      <c r="L10" s="3" t="s">
        <v>39</v>
      </c>
      <c r="O10" s="4" t="s">
        <v>20</v>
      </c>
      <c r="Q10" s="3">
        <v>30</v>
      </c>
    </row>
    <row r="11" spans="2:17" ht="21.75" customHeight="1" thickBot="1">
      <c r="B11" s="115"/>
      <c r="C11" s="134"/>
      <c r="D11" s="40" t="s">
        <v>72</v>
      </c>
      <c r="E11" s="41"/>
      <c r="F11" s="39"/>
      <c r="G11" s="39"/>
      <c r="H11" s="39"/>
      <c r="K11" s="6" t="s">
        <v>61</v>
      </c>
      <c r="L11" s="3" t="s">
        <v>76</v>
      </c>
      <c r="M11" s="3"/>
      <c r="Q11" s="4">
        <v>35</v>
      </c>
    </row>
    <row r="12" spans="2:17" s="22" customFormat="1" ht="12" customHeight="1" thickBot="1">
      <c r="B12" s="42"/>
      <c r="C12" s="43"/>
      <c r="D12" s="41"/>
      <c r="E12" s="41"/>
      <c r="F12" s="41"/>
      <c r="G12" s="41"/>
      <c r="H12" s="44"/>
      <c r="K12" s="32" t="s">
        <v>62</v>
      </c>
      <c r="L12" s="4" t="s">
        <v>41</v>
      </c>
      <c r="M12" s="4"/>
      <c r="N12" s="4"/>
      <c r="Q12" s="3">
        <v>40</v>
      </c>
    </row>
    <row r="13" spans="2:17" ht="21.75" customHeight="1">
      <c r="B13" s="111" t="s">
        <v>65</v>
      </c>
      <c r="C13" s="45"/>
      <c r="D13" s="34" t="s">
        <v>32</v>
      </c>
      <c r="E13" s="34" t="s">
        <v>14</v>
      </c>
      <c r="F13" s="34" t="s">
        <v>5</v>
      </c>
      <c r="G13" s="34" t="s">
        <v>6</v>
      </c>
      <c r="H13" s="33" t="s">
        <v>21</v>
      </c>
      <c r="K13" s="2" t="s">
        <v>63</v>
      </c>
      <c r="L13" s="3" t="s">
        <v>42</v>
      </c>
      <c r="M13" s="3"/>
      <c r="N13" s="22"/>
      <c r="Q13" s="4">
        <v>45</v>
      </c>
    </row>
    <row r="14" spans="2:17" ht="21.75" customHeight="1">
      <c r="B14" s="113"/>
      <c r="C14" s="46" t="s">
        <v>29</v>
      </c>
      <c r="D14" s="35"/>
      <c r="E14" s="35"/>
      <c r="F14" s="35"/>
      <c r="G14" s="35"/>
      <c r="H14" s="36"/>
      <c r="L14" s="4" t="s">
        <v>43</v>
      </c>
      <c r="Q14" s="3">
        <v>50</v>
      </c>
    </row>
    <row r="15" spans="2:17" ht="21.75" customHeight="1">
      <c r="B15" s="113"/>
      <c r="C15" s="46" t="s">
        <v>30</v>
      </c>
      <c r="D15" s="35"/>
      <c r="E15" s="35"/>
      <c r="F15" s="35"/>
      <c r="G15" s="35"/>
      <c r="H15" s="36"/>
      <c r="K15" s="32"/>
      <c r="L15" s="3" t="s">
        <v>44</v>
      </c>
      <c r="M15" s="3"/>
      <c r="Q15" s="4">
        <v>55</v>
      </c>
    </row>
    <row r="16" spans="2:17" ht="21.75" customHeight="1" thickBot="1">
      <c r="B16" s="115"/>
      <c r="C16" s="47" t="s">
        <v>31</v>
      </c>
      <c r="D16" s="37"/>
      <c r="E16" s="37"/>
      <c r="F16" s="37"/>
      <c r="G16" s="37"/>
      <c r="H16" s="38"/>
      <c r="K16" s="32"/>
      <c r="L16" s="4" t="s">
        <v>45</v>
      </c>
      <c r="M16" s="22"/>
      <c r="Q16" s="3">
        <v>60</v>
      </c>
    </row>
    <row r="17" spans="2:17" s="22" customFormat="1" ht="12" customHeight="1" thickBot="1">
      <c r="B17" s="42"/>
      <c r="C17" s="43"/>
      <c r="D17" s="41"/>
      <c r="E17" s="41"/>
      <c r="F17" s="41"/>
      <c r="G17" s="41"/>
      <c r="H17" s="44"/>
      <c r="K17" s="2"/>
      <c r="L17" s="3" t="s">
        <v>46</v>
      </c>
      <c r="M17" s="4"/>
      <c r="N17" s="4"/>
      <c r="Q17" s="4">
        <v>65</v>
      </c>
    </row>
    <row r="18" spans="2:17" s="22" customFormat="1" ht="7.5" customHeight="1">
      <c r="B18" s="111" t="s">
        <v>74</v>
      </c>
      <c r="C18" s="112"/>
      <c r="D18" s="49"/>
      <c r="E18" s="49"/>
      <c r="F18" s="49"/>
      <c r="G18" s="49"/>
      <c r="H18" s="51"/>
      <c r="K18" s="2"/>
      <c r="M18" s="4"/>
      <c r="N18" s="4"/>
      <c r="Q18" s="3">
        <v>70</v>
      </c>
    </row>
    <row r="19" spans="2:17" ht="59.25" customHeight="1">
      <c r="B19" s="113"/>
      <c r="C19" s="114"/>
      <c r="D19" s="50" t="s">
        <v>51</v>
      </c>
      <c r="E19" s="50" t="s">
        <v>52</v>
      </c>
      <c r="F19" s="50" t="s">
        <v>77</v>
      </c>
      <c r="G19" s="50" t="s">
        <v>53</v>
      </c>
      <c r="H19" s="52" t="s">
        <v>54</v>
      </c>
      <c r="K19" s="54"/>
      <c r="N19" s="22"/>
      <c r="Q19" s="4">
        <v>75</v>
      </c>
    </row>
    <row r="20" spans="2:17" ht="21.75" customHeight="1">
      <c r="B20" s="113"/>
      <c r="C20" s="114"/>
      <c r="D20" s="60"/>
      <c r="E20" s="60"/>
      <c r="F20" s="60"/>
      <c r="G20" s="60"/>
      <c r="H20" s="61"/>
      <c r="Q20" s="3">
        <v>80</v>
      </c>
    </row>
    <row r="21" spans="2:17" s="53" customFormat="1" ht="7.5" customHeight="1">
      <c r="B21" s="113"/>
      <c r="C21" s="114"/>
      <c r="D21" s="55"/>
      <c r="E21" s="55"/>
      <c r="F21" s="55"/>
      <c r="G21" s="55"/>
      <c r="H21" s="117"/>
      <c r="K21" s="2"/>
      <c r="L21" s="4"/>
      <c r="Q21" s="4">
        <v>85</v>
      </c>
    </row>
    <row r="22" spans="2:17" ht="53.25" customHeight="1">
      <c r="B22" s="113"/>
      <c r="C22" s="114"/>
      <c r="D22" s="50" t="s">
        <v>55</v>
      </c>
      <c r="E22" s="50" t="s">
        <v>66</v>
      </c>
      <c r="F22" s="50" t="s">
        <v>56</v>
      </c>
      <c r="G22" s="50" t="s">
        <v>57</v>
      </c>
      <c r="H22" s="118"/>
      <c r="K22" s="54"/>
      <c r="Q22" s="3">
        <v>90</v>
      </c>
    </row>
    <row r="23" spans="2:17" ht="21.75" customHeight="1">
      <c r="B23" s="113"/>
      <c r="C23" s="114"/>
      <c r="D23" s="60"/>
      <c r="E23" s="60"/>
      <c r="F23" s="60"/>
      <c r="G23" s="60"/>
      <c r="H23" s="119"/>
      <c r="L23" s="53"/>
      <c r="Q23" s="4">
        <v>95</v>
      </c>
    </row>
    <row r="24" spans="2:17" s="53" customFormat="1" ht="7.5" customHeight="1">
      <c r="B24" s="113"/>
      <c r="C24" s="114"/>
      <c r="D24" s="56"/>
      <c r="E24" s="57"/>
      <c r="F24" s="57"/>
      <c r="G24" s="57"/>
      <c r="H24" s="58"/>
      <c r="K24" s="2"/>
      <c r="L24" s="4"/>
      <c r="Q24" s="3">
        <v>100</v>
      </c>
    </row>
    <row r="25" spans="2:17" ht="21.75" customHeight="1">
      <c r="B25" s="113"/>
      <c r="C25" s="114"/>
      <c r="D25" s="108" t="s">
        <v>33</v>
      </c>
      <c r="E25" s="109"/>
      <c r="F25" s="109"/>
      <c r="G25" s="109"/>
      <c r="H25" s="110"/>
      <c r="Q25" s="4">
        <v>105</v>
      </c>
    </row>
    <row r="26" spans="2:17" ht="65.25" customHeight="1" thickBot="1">
      <c r="B26" s="115"/>
      <c r="C26" s="116"/>
      <c r="D26" s="105"/>
      <c r="E26" s="106"/>
      <c r="F26" s="106"/>
      <c r="G26" s="106"/>
      <c r="H26" s="107"/>
      <c r="L26" s="53"/>
      <c r="Q26" s="3">
        <v>110</v>
      </c>
    </row>
    <row r="27" spans="2:17" ht="6.75" customHeight="1">
      <c r="B27" s="30"/>
      <c r="C27" s="30"/>
      <c r="D27" s="31"/>
      <c r="E27" s="31"/>
      <c r="F27" s="31"/>
      <c r="G27" s="31"/>
      <c r="H27" s="31"/>
      <c r="Q27" s="4">
        <v>115</v>
      </c>
    </row>
    <row r="28" ht="20.25" customHeight="1">
      <c r="Q28" s="3">
        <v>120</v>
      </c>
    </row>
  </sheetData>
  <sheetProtection/>
  <mergeCells count="12">
    <mergeCell ref="C3:E3"/>
    <mergeCell ref="F2:G4"/>
    <mergeCell ref="B1:F1"/>
    <mergeCell ref="B13:B16"/>
    <mergeCell ref="B10:C11"/>
    <mergeCell ref="B8:H8"/>
    <mergeCell ref="D26:H26"/>
    <mergeCell ref="D25:H25"/>
    <mergeCell ref="B18:C26"/>
    <mergeCell ref="H21:H23"/>
    <mergeCell ref="G6:H6"/>
    <mergeCell ref="C6:E6"/>
  </mergeCells>
  <conditionalFormatting sqref="F28:G65536 F1:G1 F5:G5 F7:G7 G6 F9:G9 E10 F2">
    <cfRule type="cellIs" priority="14" dxfId="0" operator="equal" stopIfTrue="1">
      <formula>"○"</formula>
    </cfRule>
  </conditionalFormatting>
  <conditionalFormatting sqref="E14:E16">
    <cfRule type="cellIs" priority="12" dxfId="0" operator="equal" stopIfTrue="1">
      <formula>"○"</formula>
    </cfRule>
  </conditionalFormatting>
  <conditionalFormatting sqref="F19:G19">
    <cfRule type="cellIs" priority="11" dxfId="0" operator="equal" stopIfTrue="1">
      <formula>"○"</formula>
    </cfRule>
  </conditionalFormatting>
  <conditionalFormatting sqref="F13">
    <cfRule type="cellIs" priority="10" dxfId="0" operator="equal" stopIfTrue="1">
      <formula>"○"</formula>
    </cfRule>
  </conditionalFormatting>
  <conditionalFormatting sqref="F22:G22">
    <cfRule type="cellIs" priority="9" dxfId="0" operator="equal" stopIfTrue="1">
      <formula>"○"</formula>
    </cfRule>
  </conditionalFormatting>
  <conditionalFormatting sqref="D14:D16">
    <cfRule type="cellIs" priority="6" dxfId="0" operator="equal" stopIfTrue="1">
      <formula>"○"</formula>
    </cfRule>
  </conditionalFormatting>
  <conditionalFormatting sqref="H13">
    <cfRule type="cellIs" priority="4" dxfId="0" operator="equal" stopIfTrue="1">
      <formula>"○"</formula>
    </cfRule>
  </conditionalFormatting>
  <conditionalFormatting sqref="G13">
    <cfRule type="cellIs" priority="5" dxfId="0" operator="equal" stopIfTrue="1">
      <formula>"○"</formula>
    </cfRule>
  </conditionalFormatting>
  <dataValidations count="9">
    <dataValidation type="list" allowBlank="1" showInputMessage="1" showErrorMessage="1" sqref="D17:G18 D12:G12">
      <formula1>$K$5:$K$5</formula1>
    </dataValidation>
    <dataValidation type="list" allowBlank="1" showInputMessage="1" showErrorMessage="1" sqref="F16">
      <formula1>$M$5:$M$8</formula1>
    </dataValidation>
    <dataValidation type="list" allowBlank="1" showInputMessage="1" showErrorMessage="1" sqref="G14:G16">
      <formula1>$N$5:$N$8</formula1>
    </dataValidation>
    <dataValidation type="list" allowBlank="1" showInputMessage="1" showErrorMessage="1" sqref="H14:H16">
      <formula1>$O$5:$O$10</formula1>
    </dataValidation>
    <dataValidation type="list" allowBlank="1" showInputMessage="1" showErrorMessage="1" sqref="D23:G24 D20:G21 H20">
      <formula1>$P$5:$P$6</formula1>
    </dataValidation>
    <dataValidation type="list" allowBlank="1" showInputMessage="1" showErrorMessage="1" sqref="D11">
      <formula1>$K$5:$K$13</formula1>
    </dataValidation>
    <dataValidation type="list" allowBlank="1" showInputMessage="1" showErrorMessage="1" sqref="E14:E16">
      <formula1>$Q$5:$Q$28</formula1>
    </dataValidation>
    <dataValidation type="list" allowBlank="1" showInputMessage="1" showErrorMessage="1" sqref="D14:D16">
      <formula1>$L$5:$L$17</formula1>
    </dataValidation>
    <dataValidation type="list" allowBlank="1" showInputMessage="1" showErrorMessage="1" sqref="F14 F15">
      <formula1>$M$5:$M$8</formula1>
    </dataValidation>
  </dataValidations>
  <printOptions/>
  <pageMargins left="0.39" right="0.26" top="0.78" bottom="0.22" header="0.73" footer="0.21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view="pageBreakPreview" zoomScale="85" zoomScaleNormal="85" zoomScaleSheetLayoutView="85" zoomScalePageLayoutView="0" workbookViewId="0" topLeftCell="A13">
      <selection activeCell="H32" sqref="H32"/>
    </sheetView>
  </sheetViews>
  <sheetFormatPr defaultColWidth="9.00390625" defaultRowHeight="17.25" customHeight="1"/>
  <cols>
    <col min="1" max="1" width="3.00390625" style="8" customWidth="1"/>
    <col min="2" max="2" width="24.125" style="63" customWidth="1"/>
    <col min="3" max="3" width="19.875" style="16" hidden="1" customWidth="1"/>
    <col min="4" max="5" width="16.125" style="16" hidden="1" customWidth="1"/>
    <col min="6" max="6" width="19.75390625" style="13" customWidth="1"/>
    <col min="7" max="7" width="8.00390625" style="13" hidden="1" customWidth="1"/>
    <col min="8" max="8" width="27.375" style="13" customWidth="1"/>
    <col min="9" max="11" width="9.00390625" style="7" customWidth="1"/>
    <col min="12" max="12" width="8.125" style="7" customWidth="1"/>
    <col min="13" max="16384" width="9.00390625" style="7" customWidth="1"/>
  </cols>
  <sheetData>
    <row r="1" ht="12.75" customHeight="1" thickBot="1"/>
    <row r="2" spans="2:8" ht="26.25" customHeight="1">
      <c r="B2" s="136">
        <f>'学校回答用（様式４）報告書'!$C$6</f>
        <v>0</v>
      </c>
      <c r="C2" s="137"/>
      <c r="D2" s="137"/>
      <c r="E2" s="137"/>
      <c r="F2" s="62" t="s">
        <v>69</v>
      </c>
      <c r="G2" s="25"/>
      <c r="H2" s="95">
        <f>'学校回答用（様式４）報告書'!$C$6</f>
        <v>0</v>
      </c>
    </row>
    <row r="3" spans="1:8" ht="27.75" customHeight="1" thickBot="1">
      <c r="A3" s="10"/>
      <c r="B3" s="138"/>
      <c r="C3" s="139"/>
      <c r="D3" s="139"/>
      <c r="E3" s="139"/>
      <c r="F3" s="64" t="s">
        <v>70</v>
      </c>
      <c r="G3" s="92"/>
      <c r="H3" s="96">
        <f>'学校回答用（様式４）報告書'!$G$6</f>
        <v>0</v>
      </c>
    </row>
    <row r="4" spans="1:8" ht="17.25" customHeight="1" thickBot="1">
      <c r="A4" s="9"/>
      <c r="B4" s="65" t="str">
        <f>'学校回答用（様式４）報告書'!B10</f>
        <v>実施回数</v>
      </c>
      <c r="C4" s="89" t="str">
        <f>'学校回答用（様式４）報告書'!D11</f>
        <v> </v>
      </c>
      <c r="D4" s="90"/>
      <c r="E4" s="91"/>
      <c r="F4" s="20"/>
      <c r="G4" s="71">
        <f>IF(C4="１回",1,IF(C4="２回",2,IF(C4="３回",3,IF(C4="４回",4,IF(C4="５回",5,IF(C4="６回",6,IF(C4="７回",7,IF(C4="８回",8,))))))))</f>
        <v>0</v>
      </c>
      <c r="H4" s="97">
        <f>$G$4</f>
        <v>0</v>
      </c>
    </row>
    <row r="5" spans="1:12" ht="17.25" customHeight="1">
      <c r="A5" s="9"/>
      <c r="B5" s="140" t="str">
        <f>'学校回答用（様式４）報告書'!$D$13</f>
        <v>実施月</v>
      </c>
      <c r="C5" s="75">
        <f>'学校回答用（様式４）報告書'!D14</f>
        <v>0</v>
      </c>
      <c r="D5" s="76">
        <f>'学校回答用（様式４）報告書'!$D$15</f>
        <v>0</v>
      </c>
      <c r="E5" s="77">
        <f>'学校回答用（様式４）報告書'!$D$16</f>
        <v>0</v>
      </c>
      <c r="F5" s="72" t="s">
        <v>34</v>
      </c>
      <c r="G5" s="66">
        <f>COUNTIF($C$5:$E$5,"４月")</f>
        <v>0</v>
      </c>
      <c r="H5" s="98">
        <f aca="true" t="shared" si="0" ref="H5:H16">G5</f>
        <v>0</v>
      </c>
      <c r="I5" s="143" t="s">
        <v>3</v>
      </c>
      <c r="J5" s="144"/>
      <c r="K5" s="144"/>
      <c r="L5" s="144"/>
    </row>
    <row r="6" spans="1:12" ht="17.25" customHeight="1">
      <c r="A6" s="9"/>
      <c r="B6" s="141"/>
      <c r="C6" s="78"/>
      <c r="D6" s="79"/>
      <c r="E6" s="80"/>
      <c r="F6" s="73" t="s">
        <v>35</v>
      </c>
      <c r="G6" s="67">
        <f>COUNTIF($C$5:$E$5,"５月")</f>
        <v>0</v>
      </c>
      <c r="H6" s="99">
        <f t="shared" si="0"/>
        <v>0</v>
      </c>
      <c r="I6" s="143"/>
      <c r="J6" s="144"/>
      <c r="K6" s="144"/>
      <c r="L6" s="144"/>
    </row>
    <row r="7" spans="1:12" ht="17.25" customHeight="1">
      <c r="A7" s="9"/>
      <c r="B7" s="141"/>
      <c r="C7" s="78"/>
      <c r="D7" s="79"/>
      <c r="E7" s="80"/>
      <c r="F7" s="73" t="s">
        <v>37</v>
      </c>
      <c r="G7" s="67">
        <f>COUNTIF($C$5:$E$5,"６月")</f>
        <v>0</v>
      </c>
      <c r="H7" s="99">
        <f t="shared" si="0"/>
        <v>0</v>
      </c>
      <c r="I7" s="143"/>
      <c r="J7" s="144"/>
      <c r="K7" s="144"/>
      <c r="L7" s="144"/>
    </row>
    <row r="8" spans="1:12" ht="17.25" customHeight="1">
      <c r="A8" s="9"/>
      <c r="B8" s="141"/>
      <c r="C8" s="78"/>
      <c r="D8" s="79"/>
      <c r="E8" s="80"/>
      <c r="F8" s="73" t="s">
        <v>38</v>
      </c>
      <c r="G8" s="67">
        <f>COUNTIF($C$5:$E$5,"７月")</f>
        <v>0</v>
      </c>
      <c r="H8" s="99">
        <f t="shared" si="0"/>
        <v>0</v>
      </c>
      <c r="I8" s="143"/>
      <c r="J8" s="144"/>
      <c r="K8" s="144"/>
      <c r="L8" s="144"/>
    </row>
    <row r="9" spans="1:12" ht="17.25" customHeight="1">
      <c r="A9" s="9"/>
      <c r="B9" s="141"/>
      <c r="C9" s="78"/>
      <c r="D9" s="79"/>
      <c r="E9" s="80"/>
      <c r="F9" s="73" t="s">
        <v>39</v>
      </c>
      <c r="G9" s="67">
        <f>COUNTIF($C$5:$E$5,"８月")</f>
        <v>0</v>
      </c>
      <c r="H9" s="99">
        <f t="shared" si="0"/>
        <v>0</v>
      </c>
      <c r="I9" s="143"/>
      <c r="J9" s="144"/>
      <c r="K9" s="144"/>
      <c r="L9" s="144"/>
    </row>
    <row r="10" spans="1:12" ht="17.25" customHeight="1">
      <c r="A10" s="9"/>
      <c r="B10" s="141"/>
      <c r="C10" s="78"/>
      <c r="D10" s="79"/>
      <c r="E10" s="80"/>
      <c r="F10" s="73" t="s">
        <v>40</v>
      </c>
      <c r="G10" s="67">
        <f>COUNTIF($C$5:$E$5,"９月")</f>
        <v>0</v>
      </c>
      <c r="H10" s="99">
        <f t="shared" si="0"/>
        <v>0</v>
      </c>
      <c r="I10" s="143"/>
      <c r="J10" s="144"/>
      <c r="K10" s="144"/>
      <c r="L10" s="144"/>
    </row>
    <row r="11" spans="1:12" ht="17.25" customHeight="1">
      <c r="A11" s="9"/>
      <c r="B11" s="141"/>
      <c r="C11" s="78"/>
      <c r="D11" s="79"/>
      <c r="E11" s="80"/>
      <c r="F11" s="73" t="s">
        <v>41</v>
      </c>
      <c r="G11" s="67">
        <f>COUNTIF($C$5:$E$5,"１０月")</f>
        <v>0</v>
      </c>
      <c r="H11" s="99">
        <f t="shared" si="0"/>
        <v>0</v>
      </c>
      <c r="I11" s="143"/>
      <c r="J11" s="144"/>
      <c r="K11" s="144"/>
      <c r="L11" s="144"/>
    </row>
    <row r="12" spans="1:12" ht="17.25" customHeight="1">
      <c r="A12" s="9"/>
      <c r="B12" s="141"/>
      <c r="C12" s="78"/>
      <c r="D12" s="79"/>
      <c r="E12" s="80"/>
      <c r="F12" s="73" t="s">
        <v>42</v>
      </c>
      <c r="G12" s="67">
        <f>COUNTIF($C$5:$E$5,"１１月")</f>
        <v>0</v>
      </c>
      <c r="H12" s="99">
        <f t="shared" si="0"/>
        <v>0</v>
      </c>
      <c r="I12" s="143"/>
      <c r="J12" s="144"/>
      <c r="K12" s="144"/>
      <c r="L12" s="144"/>
    </row>
    <row r="13" spans="1:12" ht="17.25" customHeight="1">
      <c r="A13" s="9"/>
      <c r="B13" s="141"/>
      <c r="C13" s="78"/>
      <c r="D13" s="79"/>
      <c r="E13" s="80"/>
      <c r="F13" s="73" t="s">
        <v>43</v>
      </c>
      <c r="G13" s="67">
        <f>COUNTIF($C$5:$E$5,"１２月")</f>
        <v>0</v>
      </c>
      <c r="H13" s="99">
        <f t="shared" si="0"/>
        <v>0</v>
      </c>
      <c r="I13" s="143"/>
      <c r="J13" s="144"/>
      <c r="K13" s="144"/>
      <c r="L13" s="144"/>
    </row>
    <row r="14" spans="1:12" ht="17.25" customHeight="1">
      <c r="A14" s="9"/>
      <c r="B14" s="141"/>
      <c r="C14" s="78"/>
      <c r="D14" s="79"/>
      <c r="E14" s="80"/>
      <c r="F14" s="73" t="s">
        <v>44</v>
      </c>
      <c r="G14" s="67">
        <f>COUNTIF($C$5:$E$5,"１月")</f>
        <v>0</v>
      </c>
      <c r="H14" s="99">
        <f t="shared" si="0"/>
        <v>0</v>
      </c>
      <c r="I14" s="143"/>
      <c r="J14" s="144"/>
      <c r="K14" s="144"/>
      <c r="L14" s="144"/>
    </row>
    <row r="15" spans="1:12" ht="17.25" customHeight="1">
      <c r="A15" s="9"/>
      <c r="B15" s="141"/>
      <c r="C15" s="78"/>
      <c r="D15" s="79"/>
      <c r="E15" s="80"/>
      <c r="F15" s="73" t="s">
        <v>45</v>
      </c>
      <c r="G15" s="67">
        <f>COUNTIF($C$5:$E$5,"２月")</f>
        <v>0</v>
      </c>
      <c r="H15" s="99">
        <f t="shared" si="0"/>
        <v>0</v>
      </c>
      <c r="I15" s="143"/>
      <c r="J15" s="144"/>
      <c r="K15" s="144"/>
      <c r="L15" s="144"/>
    </row>
    <row r="16" spans="1:12" ht="17.25" customHeight="1" thickBot="1">
      <c r="A16" s="9"/>
      <c r="B16" s="142"/>
      <c r="C16" s="81"/>
      <c r="D16" s="82"/>
      <c r="E16" s="83"/>
      <c r="F16" s="74" t="s">
        <v>46</v>
      </c>
      <c r="G16" s="70">
        <f>COUNTIF($C$5:$E$5,"３月")</f>
        <v>0</v>
      </c>
      <c r="H16" s="100">
        <f t="shared" si="0"/>
        <v>0</v>
      </c>
      <c r="I16" s="143"/>
      <c r="J16" s="144"/>
      <c r="K16" s="144"/>
      <c r="L16" s="144"/>
    </row>
    <row r="17" spans="1:12" ht="17.25" customHeight="1" thickBot="1">
      <c r="A17" s="9"/>
      <c r="B17" s="140" t="str">
        <f>'学校回答用（様式４）報告書'!$E$13</f>
        <v>実施時間（分）</v>
      </c>
      <c r="C17" s="75">
        <f>'学校回答用（様式４）報告書'!E14</f>
        <v>0</v>
      </c>
      <c r="D17" s="76"/>
      <c r="E17" s="77"/>
      <c r="F17" s="25" t="s">
        <v>71</v>
      </c>
      <c r="G17" s="66">
        <f>IF(C17=0,"",C17)</f>
      </c>
      <c r="H17" s="98" t="e">
        <f>AVERAGE(G17:G19)</f>
        <v>#DIV/0!</v>
      </c>
      <c r="I17" s="143"/>
      <c r="J17" s="144"/>
      <c r="K17" s="144"/>
      <c r="L17" s="144"/>
    </row>
    <row r="18" spans="1:12" ht="17.25" customHeight="1" hidden="1">
      <c r="A18" s="9"/>
      <c r="B18" s="141"/>
      <c r="C18" s="78">
        <f>'学校回答用（様式４）報告書'!E15</f>
        <v>0</v>
      </c>
      <c r="D18" s="79"/>
      <c r="E18" s="80"/>
      <c r="F18" s="26" t="s">
        <v>7</v>
      </c>
      <c r="G18" s="67">
        <f>IF(C18=0,"",C18)</f>
      </c>
      <c r="H18" s="101"/>
      <c r="I18" s="143"/>
      <c r="J18" s="144"/>
      <c r="K18" s="144"/>
      <c r="L18" s="144"/>
    </row>
    <row r="19" spans="1:12" ht="17.25" customHeight="1" hidden="1" thickBot="1">
      <c r="A19" s="9"/>
      <c r="B19" s="142"/>
      <c r="C19" s="81">
        <f>'学校回答用（様式４）報告書'!E16</f>
        <v>0</v>
      </c>
      <c r="D19" s="82"/>
      <c r="E19" s="83"/>
      <c r="F19" s="27" t="s">
        <v>8</v>
      </c>
      <c r="G19" s="70">
        <f>IF(C19=0,"",C19)</f>
      </c>
      <c r="H19" s="102"/>
      <c r="I19" s="143"/>
      <c r="J19" s="144"/>
      <c r="K19" s="144"/>
      <c r="L19" s="144"/>
    </row>
    <row r="20" spans="1:12" ht="17.25" customHeight="1">
      <c r="A20" s="9"/>
      <c r="B20" s="140" t="str">
        <f>'学校回答用（様式４）報告書'!$F$13</f>
        <v>参加対象</v>
      </c>
      <c r="C20" s="75">
        <f>'学校回答用（様式４）報告書'!F14</f>
        <v>0</v>
      </c>
      <c r="D20" s="76">
        <f>'学校回答用（様式４）報告書'!$F$15</f>
        <v>0</v>
      </c>
      <c r="E20" s="77">
        <f>'学校回答用（様式４）報告書'!$F$16</f>
        <v>0</v>
      </c>
      <c r="F20" s="25" t="s">
        <v>12</v>
      </c>
      <c r="G20" s="66">
        <f>COUNTIF($C$20:$E$20,"全校児童・生徒")</f>
        <v>0</v>
      </c>
      <c r="H20" s="98">
        <f>IF(G20&gt;=1,1,0)</f>
        <v>0</v>
      </c>
      <c r="I20" s="143"/>
      <c r="J20" s="144"/>
      <c r="K20" s="144"/>
      <c r="L20" s="144"/>
    </row>
    <row r="21" spans="1:12" ht="17.25" customHeight="1">
      <c r="A21" s="9"/>
      <c r="B21" s="141"/>
      <c r="C21" s="78"/>
      <c r="D21" s="79"/>
      <c r="E21" s="80"/>
      <c r="F21" s="26" t="s">
        <v>13</v>
      </c>
      <c r="G21" s="68">
        <f>COUNTIF($C$20:$E$20,"一部の児童・生徒")</f>
        <v>0</v>
      </c>
      <c r="H21" s="99">
        <f aca="true" t="shared" si="1" ref="H21:H30">IF(G21&gt;=1,1,0)</f>
        <v>0</v>
      </c>
      <c r="I21" s="143"/>
      <c r="J21" s="144"/>
      <c r="K21" s="144"/>
      <c r="L21" s="144"/>
    </row>
    <row r="22" spans="1:12" ht="17.25" customHeight="1" thickBot="1">
      <c r="A22" s="9"/>
      <c r="B22" s="142"/>
      <c r="C22" s="81"/>
      <c r="D22" s="82"/>
      <c r="E22" s="83"/>
      <c r="F22" s="27" t="s">
        <v>20</v>
      </c>
      <c r="G22" s="69">
        <f>COUNTIF($C$20:$E$20,"その他")</f>
        <v>0</v>
      </c>
      <c r="H22" s="100">
        <f t="shared" si="1"/>
        <v>0</v>
      </c>
      <c r="I22" s="143"/>
      <c r="J22" s="144"/>
      <c r="K22" s="144"/>
      <c r="L22" s="144"/>
    </row>
    <row r="23" spans="1:12" ht="17.25" customHeight="1">
      <c r="A23" s="9"/>
      <c r="B23" s="140" t="str">
        <f>'学校回答用（様式４）報告書'!$G$13</f>
        <v>講師</v>
      </c>
      <c r="C23" s="75">
        <f>'学校回答用（様式４）報告書'!$G$14</f>
        <v>0</v>
      </c>
      <c r="D23" s="76">
        <f>'学校回答用（様式４）報告書'!$G$15</f>
        <v>0</v>
      </c>
      <c r="E23" s="77">
        <f>'学校回答用（様式４）報告書'!$G$16</f>
        <v>0</v>
      </c>
      <c r="F23" s="25" t="s">
        <v>15</v>
      </c>
      <c r="G23" s="66">
        <f>COUNTIF($C$23:$E$23,"警察職員")</f>
        <v>0</v>
      </c>
      <c r="H23" s="98">
        <f t="shared" si="1"/>
        <v>0</v>
      </c>
      <c r="I23" s="143"/>
      <c r="J23" s="144"/>
      <c r="K23" s="144"/>
      <c r="L23" s="144"/>
    </row>
    <row r="24" spans="1:12" ht="17.25" customHeight="1">
      <c r="A24" s="9"/>
      <c r="B24" s="141"/>
      <c r="C24" s="78"/>
      <c r="D24" s="79"/>
      <c r="E24" s="80"/>
      <c r="F24" s="26" t="s">
        <v>17</v>
      </c>
      <c r="G24" s="68">
        <f>COUNTIF($C$23:$E$23,"校内職員")</f>
        <v>0</v>
      </c>
      <c r="H24" s="99">
        <f t="shared" si="1"/>
        <v>0</v>
      </c>
      <c r="I24" s="143"/>
      <c r="J24" s="144"/>
      <c r="K24" s="144"/>
      <c r="L24" s="144"/>
    </row>
    <row r="25" spans="1:12" ht="17.25" customHeight="1" thickBot="1">
      <c r="A25" s="9"/>
      <c r="B25" s="142"/>
      <c r="C25" s="81"/>
      <c r="D25" s="82"/>
      <c r="E25" s="83"/>
      <c r="F25" s="27" t="s">
        <v>19</v>
      </c>
      <c r="G25" s="69">
        <f>COUNTIF($C$23:$E$23,"その他")</f>
        <v>0</v>
      </c>
      <c r="H25" s="100">
        <f t="shared" si="1"/>
        <v>0</v>
      </c>
      <c r="I25" s="143"/>
      <c r="J25" s="144"/>
      <c r="K25" s="144"/>
      <c r="L25" s="144"/>
    </row>
    <row r="26" spans="1:12" ht="17.25" customHeight="1">
      <c r="A26" s="9"/>
      <c r="B26" s="140" t="str">
        <f>'学校回答用（様式４）報告書'!$H$13</f>
        <v>実施枠</v>
      </c>
      <c r="C26" s="75">
        <f>'学校回答用（様式４）報告書'!$H$14</f>
        <v>0</v>
      </c>
      <c r="D26" s="76">
        <f>'学校回答用（様式４）報告書'!$H$15</f>
        <v>0</v>
      </c>
      <c r="E26" s="77">
        <f>'学校回答用（様式４）報告書'!$H$16</f>
        <v>0</v>
      </c>
      <c r="F26" s="25" t="s">
        <v>47</v>
      </c>
      <c r="G26" s="66">
        <f>COUNTIF($C$26:$E$26,"学級活動・HR活動")</f>
        <v>0</v>
      </c>
      <c r="H26" s="98">
        <f t="shared" si="1"/>
        <v>0</v>
      </c>
      <c r="I26" s="143"/>
      <c r="J26" s="144"/>
      <c r="K26" s="144"/>
      <c r="L26" s="144"/>
    </row>
    <row r="27" spans="1:12" ht="17.25" customHeight="1">
      <c r="A27" s="9"/>
      <c r="B27" s="141"/>
      <c r="C27" s="78"/>
      <c r="D27" s="79"/>
      <c r="E27" s="80"/>
      <c r="F27" s="26" t="s">
        <v>48</v>
      </c>
      <c r="G27" s="67">
        <f>COUNTIF($C$26:$E$26,"学校行事")</f>
        <v>0</v>
      </c>
      <c r="H27" s="99">
        <f t="shared" si="1"/>
        <v>0</v>
      </c>
      <c r="I27" s="143"/>
      <c r="J27" s="144"/>
      <c r="K27" s="144"/>
      <c r="L27" s="144"/>
    </row>
    <row r="28" spans="1:12" ht="17.25" customHeight="1">
      <c r="A28" s="9"/>
      <c r="B28" s="141"/>
      <c r="C28" s="78"/>
      <c r="D28" s="79"/>
      <c r="E28" s="80"/>
      <c r="F28" s="26" t="s">
        <v>49</v>
      </c>
      <c r="G28" s="67">
        <f>COUNTIF($C$26:$E$26,"児童・生徒会活動")</f>
        <v>0</v>
      </c>
      <c r="H28" s="99">
        <f t="shared" si="1"/>
        <v>0</v>
      </c>
      <c r="I28" s="143"/>
      <c r="J28" s="144"/>
      <c r="K28" s="144"/>
      <c r="L28" s="144"/>
    </row>
    <row r="29" spans="1:12" ht="17.25" customHeight="1">
      <c r="A29" s="9"/>
      <c r="B29" s="141"/>
      <c r="C29" s="78"/>
      <c r="D29" s="79"/>
      <c r="E29" s="80"/>
      <c r="F29" s="26" t="s">
        <v>50</v>
      </c>
      <c r="G29" s="67">
        <f>COUNTIF($C$26:$E$26,"総合的な学習の時間")</f>
        <v>0</v>
      </c>
      <c r="H29" s="99">
        <f t="shared" si="1"/>
        <v>0</v>
      </c>
      <c r="I29" s="143"/>
      <c r="J29" s="144"/>
      <c r="K29" s="144"/>
      <c r="L29" s="144"/>
    </row>
    <row r="30" spans="1:12" ht="17.25" customHeight="1" thickBot="1">
      <c r="A30" s="9"/>
      <c r="B30" s="142"/>
      <c r="C30" s="81"/>
      <c r="D30" s="82"/>
      <c r="E30" s="83"/>
      <c r="F30" s="27" t="s">
        <v>20</v>
      </c>
      <c r="G30" s="70">
        <f>COUNTIF($C$26:$E$26,"その他")</f>
        <v>0</v>
      </c>
      <c r="H30" s="100">
        <f t="shared" si="1"/>
        <v>0</v>
      </c>
      <c r="I30" s="143"/>
      <c r="J30" s="144"/>
      <c r="K30" s="144"/>
      <c r="L30" s="144"/>
    </row>
    <row r="31" spans="1:12" ht="30" customHeight="1">
      <c r="A31" s="9"/>
      <c r="B31" s="140" t="str">
        <f>'学校回答用（様式４）報告書'!$B$18</f>
        <v>　実施内容（複数回答可）
（※当てはまる項目すべてに
　○をつけて下さい）</v>
      </c>
      <c r="C31" s="85" t="s">
        <v>22</v>
      </c>
      <c r="D31" s="15">
        <f>'学校回答用（様式４）報告書'!$D$20</f>
        <v>0</v>
      </c>
      <c r="E31" s="84"/>
      <c r="F31" s="87" t="s">
        <v>22</v>
      </c>
      <c r="G31" s="68">
        <f>IF(D31="○",1,"")</f>
      </c>
      <c r="H31" s="103">
        <f aca="true" t="shared" si="2" ref="H31:H39">G31</f>
      </c>
      <c r="I31" s="143"/>
      <c r="J31" s="144"/>
      <c r="K31" s="144"/>
      <c r="L31" s="144"/>
    </row>
    <row r="32" spans="1:12" ht="30" customHeight="1">
      <c r="A32" s="9"/>
      <c r="B32" s="141"/>
      <c r="C32" s="85" t="s">
        <v>23</v>
      </c>
      <c r="D32" s="11">
        <f>'学校回答用（様式４）報告書'!$E$20</f>
        <v>0</v>
      </c>
      <c r="E32" s="80"/>
      <c r="F32" s="88" t="s">
        <v>23</v>
      </c>
      <c r="G32" s="68">
        <f aca="true" t="shared" si="3" ref="G32:G39">IF(D32="○",1,"")</f>
      </c>
      <c r="H32" s="99">
        <f t="shared" si="2"/>
      </c>
      <c r="I32" s="143"/>
      <c r="J32" s="144"/>
      <c r="K32" s="144"/>
      <c r="L32" s="144"/>
    </row>
    <row r="33" spans="1:12" ht="45.75" customHeight="1">
      <c r="A33" s="9"/>
      <c r="B33" s="141"/>
      <c r="C33" s="85" t="s">
        <v>67</v>
      </c>
      <c r="D33" s="11">
        <f>'学校回答用（様式４）報告書'!$F$20</f>
        <v>0</v>
      </c>
      <c r="E33" s="80"/>
      <c r="F33" s="88" t="s">
        <v>78</v>
      </c>
      <c r="G33" s="68">
        <f t="shared" si="3"/>
      </c>
      <c r="H33" s="99">
        <f t="shared" si="2"/>
      </c>
      <c r="I33" s="143"/>
      <c r="J33" s="144"/>
      <c r="K33" s="144"/>
      <c r="L33" s="144"/>
    </row>
    <row r="34" spans="1:12" ht="30" customHeight="1">
      <c r="A34" s="9"/>
      <c r="B34" s="141"/>
      <c r="C34" s="85" t="s">
        <v>24</v>
      </c>
      <c r="D34" s="11">
        <f>'学校回答用（様式４）報告書'!$G$20</f>
        <v>0</v>
      </c>
      <c r="E34" s="80"/>
      <c r="F34" s="88" t="s">
        <v>24</v>
      </c>
      <c r="G34" s="68">
        <f t="shared" si="3"/>
      </c>
      <c r="H34" s="99">
        <f t="shared" si="2"/>
      </c>
      <c r="I34" s="143"/>
      <c r="J34" s="144"/>
      <c r="K34" s="144"/>
      <c r="L34" s="144"/>
    </row>
    <row r="35" spans="1:12" ht="30" customHeight="1">
      <c r="A35" s="9"/>
      <c r="B35" s="141"/>
      <c r="C35" s="86" t="s">
        <v>25</v>
      </c>
      <c r="D35" s="11">
        <f>'学校回答用（様式４）報告書'!$H$20</f>
        <v>0</v>
      </c>
      <c r="E35" s="80"/>
      <c r="F35" s="88" t="s">
        <v>25</v>
      </c>
      <c r="G35" s="68">
        <f t="shared" si="3"/>
      </c>
      <c r="H35" s="99">
        <f t="shared" si="2"/>
      </c>
      <c r="I35" s="143"/>
      <c r="J35" s="144"/>
      <c r="K35" s="144"/>
      <c r="L35" s="144"/>
    </row>
    <row r="36" spans="1:12" ht="30" customHeight="1">
      <c r="A36" s="9"/>
      <c r="B36" s="141"/>
      <c r="C36" s="85" t="s">
        <v>26</v>
      </c>
      <c r="D36" s="11">
        <f>'学校回答用（様式４）報告書'!$D$23</f>
        <v>0</v>
      </c>
      <c r="E36" s="80"/>
      <c r="F36" s="88" t="s">
        <v>26</v>
      </c>
      <c r="G36" s="68">
        <f t="shared" si="3"/>
      </c>
      <c r="H36" s="99">
        <f t="shared" si="2"/>
      </c>
      <c r="I36" s="143"/>
      <c r="J36" s="144"/>
      <c r="K36" s="144"/>
      <c r="L36" s="144"/>
    </row>
    <row r="37" spans="1:12" ht="30" customHeight="1">
      <c r="A37" s="9"/>
      <c r="B37" s="141"/>
      <c r="C37" s="85" t="s">
        <v>68</v>
      </c>
      <c r="D37" s="11">
        <f>'学校回答用（様式４）報告書'!$E$23</f>
        <v>0</v>
      </c>
      <c r="E37" s="80"/>
      <c r="F37" s="88" t="s">
        <v>68</v>
      </c>
      <c r="G37" s="68">
        <f t="shared" si="3"/>
      </c>
      <c r="H37" s="99">
        <f t="shared" si="2"/>
      </c>
      <c r="I37" s="143"/>
      <c r="J37" s="144"/>
      <c r="K37" s="144"/>
      <c r="L37" s="144"/>
    </row>
    <row r="38" spans="1:12" ht="30" customHeight="1">
      <c r="A38" s="9"/>
      <c r="B38" s="141"/>
      <c r="C38" s="85" t="s">
        <v>27</v>
      </c>
      <c r="D38" s="11">
        <f>'学校回答用（様式４）報告書'!$F$23</f>
        <v>0</v>
      </c>
      <c r="E38" s="80"/>
      <c r="F38" s="88" t="s">
        <v>27</v>
      </c>
      <c r="G38" s="68">
        <f t="shared" si="3"/>
      </c>
      <c r="H38" s="99">
        <f t="shared" si="2"/>
      </c>
      <c r="I38" s="143"/>
      <c r="J38" s="144"/>
      <c r="K38" s="144"/>
      <c r="L38" s="144"/>
    </row>
    <row r="39" spans="1:12" ht="30" customHeight="1">
      <c r="A39" s="9"/>
      <c r="B39" s="141"/>
      <c r="C39" s="85" t="s">
        <v>28</v>
      </c>
      <c r="D39" s="11">
        <f>'学校回答用（様式４）報告書'!$G$23</f>
        <v>0</v>
      </c>
      <c r="E39" s="80"/>
      <c r="F39" s="88" t="s">
        <v>28</v>
      </c>
      <c r="G39" s="68">
        <f t="shared" si="3"/>
      </c>
      <c r="H39" s="99">
        <f t="shared" si="2"/>
      </c>
      <c r="I39" s="143"/>
      <c r="J39" s="144"/>
      <c r="K39" s="144"/>
      <c r="L39" s="144"/>
    </row>
    <row r="40" spans="1:12" ht="45.75" customHeight="1" thickBot="1">
      <c r="A40" s="9"/>
      <c r="B40" s="142"/>
      <c r="C40" s="93" t="s">
        <v>33</v>
      </c>
      <c r="D40" s="82">
        <f>'学校回答用（様式４）報告書'!$D$26</f>
        <v>0</v>
      </c>
      <c r="E40" s="83"/>
      <c r="F40" s="94" t="s">
        <v>33</v>
      </c>
      <c r="G40" s="70"/>
      <c r="H40" s="104">
        <f>$D$40</f>
        <v>0</v>
      </c>
      <c r="I40" s="143"/>
      <c r="J40" s="144"/>
      <c r="K40" s="144"/>
      <c r="L40" s="144"/>
    </row>
  </sheetData>
  <sheetProtection/>
  <mergeCells count="8">
    <mergeCell ref="B2:E3"/>
    <mergeCell ref="B31:B40"/>
    <mergeCell ref="I5:L40"/>
    <mergeCell ref="B5:B16"/>
    <mergeCell ref="B17:B19"/>
    <mergeCell ref="B20:B22"/>
    <mergeCell ref="B23:B25"/>
    <mergeCell ref="B26:B30"/>
  </mergeCells>
  <conditionalFormatting sqref="C40 D4:E40 C4:C30">
    <cfRule type="cellIs" priority="8" dxfId="2" operator="notEqual" stopIfTrue="1">
      <formula>0</formula>
    </cfRule>
  </conditionalFormatting>
  <conditionalFormatting sqref="C33:C34">
    <cfRule type="cellIs" priority="2" dxfId="0" operator="equal" stopIfTrue="1">
      <formula>"○"</formula>
    </cfRule>
  </conditionalFormatting>
  <conditionalFormatting sqref="C38:C39">
    <cfRule type="cellIs" priority="1" dxfId="0" operator="equal" stopIfTrue="1">
      <formula>"○"</formula>
    </cfRule>
  </conditionalFormatting>
  <printOptions/>
  <pageMargins left="0.69" right="0.75" top="0.81" bottom="0.5" header="0.512" footer="0.51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スポーツ健康課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s-kacho</dc:creator>
  <cp:keywords/>
  <dc:description/>
  <cp:lastModifiedBy>Administrator</cp:lastModifiedBy>
  <cp:lastPrinted>2022-03-01T01:45:04Z</cp:lastPrinted>
  <dcterms:created xsi:type="dcterms:W3CDTF">2011-09-15T05:53:15Z</dcterms:created>
  <dcterms:modified xsi:type="dcterms:W3CDTF">2023-03-02T22:39:47Z</dcterms:modified>
  <cp:category/>
  <cp:version/>
  <cp:contentType/>
  <cp:contentStatus/>
</cp:coreProperties>
</file>