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49" documentId="13_ncr:20001_{245C357E-7AEC-4675-A130-5D7255A9FA4F}" xr6:coauthVersionLast="47" xr6:coauthVersionMax="47" xr10:uidLastSave="{1BB2E445-5791-401C-9DBE-6A644C252E21}"/>
  <bookViews>
    <workbookView xWindow="105" yWindow="135" windowWidth="24360" windowHeight="14940" tabRatio="877" firstSheet="1" activeTab="2"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F10" i="66"/>
  <c r="G10" i="66" s="1"/>
  <c r="G12" i="66" s="1"/>
  <c r="E12" i="66"/>
  <c r="F9" i="66"/>
  <c r="H9" i="66" s="1"/>
  <c r="F7" i="66"/>
  <c r="H7" i="66" s="1"/>
  <c r="F6" i="66"/>
  <c r="F12" i="66" l="1"/>
  <c r="H12"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<sst xmlns="http://schemas.openxmlformats.org/spreadsheetml/2006/main" count="775" uniqueCount="483">
  <si>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</si>
  <si>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</si>
  <si>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</si>
  <si>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</si>
  <si>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</si>
  <si>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</si>
  <si>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</si>
  <si>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</si>
  <si>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</si>
  <si>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</si>
  <si>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</si>
  <si>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</si>
  <si>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</si>
  <si>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</si>
  <si>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</si>
  <si>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</si>
  <si>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</si>
  <si>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</si>
  <si>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</si>
  <si>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</si>
  <si>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</si>
  <si>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</si>
  <si>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</si>
  <si>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</si>
  <si>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</si>
  <si>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</si>
  <si>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</si>
  <si>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</si>
  <si>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</si>
  <si>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</si>
  <si>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</si>
  <si>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</si>
  <si>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</si>
  <si>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</si>
  <si>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</si>
  <si>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</si>
  <si>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</si>
  <si>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</si>
  <si>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</si>
  <si>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</si>
  <si>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</si>
  <si>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</si>
  <si>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</si>
  <si>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</si>
  <si>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</si>
  <si>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</si>
  <si>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</si>
  <si>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</si>
  <si>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</si>
  <si>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</si>
  <si>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</si>
  <si>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</si>
  <si>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</si>
  <si>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</si>
  <si>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</si>
  <si>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</si>
  <si>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</si>
  <si>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</si>
  <si>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</si>
  <si>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</si>
  <si>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</si>
  <si>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</si>
  <si>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</si>
  <si>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</si>
  <si>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</si>
  <si>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</si>
  <si>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</si>
  <si>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</si>
  <si>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</si>
  <si>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</si>
  <si>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</si>
  <si>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</si>
  <si>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</si>
  <si>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</si>
  <si>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</si>
  <si>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</si>
  <si>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</si>
  <si>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</si>
  <si>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</si>
  <si>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</si>
  <si>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</si>
  <si>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</si>
  <si>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</si>
  <si>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</si>
  <si>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</si>
  <si>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</si>
  <si>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</si>
  <si>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</si>
  <si>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</si>
  <si>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</si>
  <si>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</si>
  <si>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</si>
  <si>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</si>
  <si>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</si>
  <si>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</si>
  <si>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</si>
  <si>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</si>
  <si>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</si>
  <si>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</si>
  <si>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</si>
  <si>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</si>
  <si>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</si>
  <si>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</si>
  <si>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</si>
  <si>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</si>
  <si>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</si>
  <si>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</si>
  <si>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</si>
  <si>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</si>
  <si>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</si>
  <si>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</si>
  <si>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</si>
  <si>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</si>
  <si>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</si>
  <si>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</si>
  <si>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</si>
  <si>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</si>
  <si>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</si>
  <si>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</si>
  <si>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</si>
  <si>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</si>
  <si>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</si>
  <si>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</si>
  <si>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</si>
  <si>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</si>
  <si>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</si>
  <si>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</si>
  <si>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</si>
  <si>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</si>
  <si>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</si>
  <si>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</si>
  <si>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</si>
  <si>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</si>
  <si>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</si>
  <si>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</si>
  <si>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</si>
  <si>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</si>
  <si>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</si>
  <si>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</si>
  <si>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</si>
  <si>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</si>
  <si>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</si>
  <si>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</si>
  <si>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</si>
  <si>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</si>
  <si>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</si>
  <si>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</si>
  <si>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</si>
  <si>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</si>
  <si>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</si>
  <si>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</si>
  <si>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</si>
  <si>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</si>
  <si>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</si>
  <si>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</si>
  <si>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</si>
  <si>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</si>
  <si>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</si>
  <si>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</si>
  <si>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</si>
  <si>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</si>
  <si>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</si>
  <si>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</si>
  <si>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</si>
  <si>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</si>
  <si>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</si>
  <si>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</si>
  <si>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</si>
  <si>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</si>
  <si>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</si>
  <si>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</si>
  <si>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</si>
  <si>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</si>
  <si>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</si>
  <si>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</si>
  <si>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</si>
  <si>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</si>
  <si>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</si>
  <si>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</si>
  <si>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</si>
  <si>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</si>
  <si>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</si>
  <si>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</si>
  <si>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</si>
  <si>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</si>
  <si>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</si>
  <si>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</si>
  <si>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</si>
  <si>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</si>
  <si>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</si>
  <si>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</si>
  <si>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</si>
  <si>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</si>
  <si>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</si>
  <si>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</si>
  <si>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</si>
  <si>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</si>
  <si>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</si>
  <si>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</si>
  <si>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</si>
  <si>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</si>
  <si>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</si>
  <si>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</si>
  <si>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</si>
  <si>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</si>
  <si>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</si>
  <si>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</si>
  <si>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</si>
  <si>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</si>
  <si>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</si>
  <si>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</si>
  <si>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</si>
  <si>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</si>
  <si>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</si>
  <si>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</si>
  <si>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</si>
  <si>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</si>
  <si>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</si>
  <si>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</si>
  <si>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</si>
  <si>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</si>
  <si>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</si>
  <si>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</si>
  <si>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</si>
  <si>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</si>
  <si>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</si>
  <si>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</si>
  <si>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</si>
  <si>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</si>
  <si>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</si>
  <si>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</si>
  <si>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</si>
  <si>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</si>
  <si>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</si>
  <si>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</si>
  <si>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</si>
  <si>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</si>
  <si>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</si>
  <si>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</si>
  <si>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</si>
  <si>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</si>
  <si>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</si>
  <si>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</si>
  <si>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</si>
  <si>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</si>
  <si>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</si>
  <si>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</si>
  <si>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</si>
  <si>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</si>
  <si>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</si>
  <si>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</si>
  <si>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</si>
  <si>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</si>
  <si>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</si>
  <si>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</si>
  <si>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</si>
  <si>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</si>
  <si>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</si>
  <si>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</si>
  <si>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</si>
  <si>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</si>
  <si>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</si>
  <si>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</si>
  <si>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</si>
  <si>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</si>
  <si>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</si>
  <si>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</si>
  <si>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</si>
  <si>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</si>
  <si>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</si>
  <si>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</si>
  <si>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</si>
  <si>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</si>
  <si>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</si>
  <si>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</si>
  <si>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</si>
  <si>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</si>
  <si>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</si>
  <si>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</si>
  <si>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</si>
  <si>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</si>
  <si>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</si>
  <si>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</si>
  <si>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</si>
  <si>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</si>
  <si>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</si>
  <si>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</si>
  <si>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</si>
  <si>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</si>
  <si>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</si>
  <si>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</si>
  <si>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</si>
  <si>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</si>
  <si>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</si>
  <si>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</si>
  <si>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</si>
  <si>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</si>
  <si>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</si>
  <si>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</si>
  <si>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</si>
  <si>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</si>
  <si>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</si>
  <si>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</si>
  <si>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</si>
  <si>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</si>
  <si>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</si>
  <si>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</si>
  <si>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</si>
  <si>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</si>
  <si>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</si>
  <si>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</si>
  <si>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</si>
  <si>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</si>
  <si>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</si>
  <si>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</si>
  <si>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</si>
  <si>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</si>
  <si>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</si>
  <si>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</si>
  <si>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</si>
  <si>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</si>
  <si>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</si>
  <si>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</si>
  <si>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</si>
  <si>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</si>
  <si>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</si>
  <si>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</si>
  <si>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</si>
  <si>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</si>
  <si>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</si>
  <si>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</si>
  <si>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</si>
  <si>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</si>
  <si>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</si>
  <si>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</si>
  <si>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</si>
  <si>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</si>
  <si>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</si>
  <si>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</si>
  <si>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</si>
  <si>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</si>
  <si>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</si>
  <si>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</si>
  <si>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</si>
  <si>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</si>
  <si>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</si>
  <si>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</si>
  <si>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</si>
  <si>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</si>
  <si>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</si>
  <si>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</si>
  <si>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</si>
  <si>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</si>
  <si>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</si>
  <si>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</si>
  <si>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</si>
  <si>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</si>
  <si>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</si>
  <si>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</si>
  <si>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</si>
  <si>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</si>
  <si>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</si>
  <si>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</si>
  <si>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</si>
  <si>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</si>
  <si>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</si>
  <si>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</si>
  <si>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</si>
  <si>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</si>
  <si>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</si>
  <si>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</si>
  <si>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</si>
  <si>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</si>
  <si>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</si>
  <si>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</si>
  <si>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</si>
  <si>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</si>
  <si>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</si>
  <si>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</si>
  <si>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</si>
  <si>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</si>
  <si>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</si>
  <si>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</si>
  <si>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</si>
  <si>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</si>
  <si>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</si>
  <si>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</si>
  <si>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</si>
  <si>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</si>
  <si>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</si>
  <si>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</si>
  <si>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</si>
  <si>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</si>
  <si>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</si>
  <si>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</si>
  <si>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</si>
  <si>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</si>
  <si>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</si>
  <si>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</si>
  <si>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</si>
  <si>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</si>
  <si>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</si>
  <si>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</si>
  <si>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</si>
  <si>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</si>
  <si>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</si>
  <si>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</si>
  <si>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</si>
  <si>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</si>
  <si>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</si>
  <si>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</si>
  <si>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</si>
  <si>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</si>
  <si>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</si>
  <si>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</si>
  <si>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</si>
  <si>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</si>
  <si>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</si>
  <si>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</si>
  <si>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</si>
  <si>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</si>
  <si>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</si>
  <si>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</si>
  <si>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</si>
  <si>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</si>
  <si>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</si>
  <si>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</si>
  <si>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</si>
  <si>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</si>
  <si>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</si>
  <si>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</si>
  <si>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</si>
  <si>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</si>
  <si>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</si>
  <si>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</si>
  <si>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</si>
  <si>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</si>
  <si>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</si>
  <si>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</si>
  <si>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</si>
  <si>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</si>
  <si>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</si>
  <si>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</si>
  <si>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</si>
  <si>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</si>
  <si>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</si>
  <si>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</si>
  <si>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</si>
  <si>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</si>
  <si>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</si>
  <si>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</si>
  <si>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</si>
  <si>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</si>
  <si>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</si>
  <si>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</si>
  <si>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</si>
  <si>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</si>
  <si>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</si>
  <si>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</si>
  <si>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</si>
  <si>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</si>
  <si>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</si>
  <si>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</si>
  <si>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</si>
  <si>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</si>
  <si>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</si>
  <si>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</si>
  <si>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</si>
  <si>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</si>
  <si>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</si>
  <si>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</si>
  <si>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</si>
  <si>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</si>
  <si>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</si>
  <si>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</si>
  <si>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</si>
  <si>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</si>
  <si>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</si>
  <si>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</si>
  <si>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</si>
  <si>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</si>
  <si>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</si>
  <si>
    <r>
      <t xml:space="preserve">（上記の記載例のように表を埋められない場合等はここに要説明）
</t>
    </r>
    <r>
      <rPr>
        <b/>
        <sz val="11"/>
        <color rgb="FFFF0000"/>
        <rFont val="游ゴシック"/>
        <family val="3"/>
        <charset val="128"/>
      </rPr>
      <t>・共通費の（３）の金額は、掛かり増し経費の直接工事費（建築工事～給排水設備工事）の率((3)/(2)＝34％)を用いて算出した。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40" eb="42">
      <t>キンガク</t>
    </rPh>
    <rPh sb="58" eb="60">
      <t>ケンチク</t>
    </rPh>
    <rPh sb="60" eb="62">
      <t>コウジ</t>
    </rPh>
    <rPh sb="63" eb="66">
      <t>キュウハイスイ</t>
    </rPh>
    <rPh sb="66" eb="68">
      <t>セツビ</t>
    </rPh>
    <rPh sb="68" eb="70">
      <t>コウジ</t>
    </rPh>
    <rPh sb="87" eb="88">
      <t>モチ</t>
    </rPh>
    <rPh sb="90" eb="92">
      <t>サンシュツ</t>
    </rPh>
    <rPh sb="97" eb="101">
      <t>ケンチクコウジ</t>
    </rPh>
    <rPh sb="114" eb="116">
      <t>タテモノ</t>
    </rPh>
    <rPh sb="116" eb="118">
      <t>ゼンタイ</t>
    </rPh>
    <rPh sb="119" eb="121">
      <t>タイセキ</t>
    </rPh>
    <rPh sb="123" eb="126">
      <t>ジムシツ</t>
    </rPh>
    <rPh sb="127" eb="130">
      <t>キュウケイシツ</t>
    </rPh>
    <rPh sb="130" eb="131">
      <t>トウ</t>
    </rPh>
    <rPh sb="132" eb="133">
      <t>ノゾ</t>
    </rPh>
    <rPh sb="135" eb="139">
      <t>カコウシセツ</t>
    </rPh>
    <rPh sb="144" eb="145">
      <t>ジョウ</t>
    </rPh>
    <rPh sb="147" eb="149">
      <t>サンシュツ</t>
    </rPh>
    <rPh sb="154" eb="156">
      <t>デンキ</t>
    </rPh>
    <rPh sb="157" eb="159">
      <t>キカイ</t>
    </rPh>
    <rPh sb="160" eb="162">
      <t>クウチョウ</t>
    </rPh>
    <rPh sb="163" eb="166">
      <t>キュウハイスイ</t>
    </rPh>
    <rPh sb="176" eb="178">
      <t>ジョウキ</t>
    </rPh>
    <rPh sb="183" eb="184">
      <t>ジョウ</t>
    </rPh>
    <rPh sb="186" eb="188">
      <t>サンシュツソウテイ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</si>
</sst>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5">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48" fillId="5" borderId="15" xfId="0" applyFont="1" applyFill="1" applyBorder="1" applyAlignment="1">
      <alignment horizontal="center" vertical="center" wrapText="1" shrinkToFit="1"/>
    </xf>
    <xf numFmtId="0" fontId="60" fillId="0" borderId="15" xfId="0" applyFont="1" applyBorder="1" applyAlignment="1">
      <alignment horizontal="center" vertical="center"/>
    </xf>
    <xf numFmtId="187" fontId="53" fillId="0" borderId="100" xfId="0" applyNumberFormat="1" applyFont="1" applyBorder="1">
      <alignment vertical="center"/>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8"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89" xfId="0" applyFont="1" applyFill="1" applyBorder="1" applyAlignment="1" applyProtection="1">
      <alignment horizontal="center" vertical="center"/>
      <protection locked="0"/>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9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57" fillId="0" borderId="0" xfId="0" applyFont="1" applyAlignment="1">
      <alignment horizontal="left" vertical="center"/>
    </xf>
    <xf numFmtId="0" fontId="57" fillId="0" borderId="2" xfId="0" applyFont="1" applyBorder="1" applyAlignment="1">
      <alignment horizontal="left" vertical="center"/>
    </xf>
    <xf numFmtId="0" fontId="60"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89" fontId="26" fillId="0" borderId="67" xfId="2" applyNumberFormat="1" applyFont="1" applyFill="1" applyBorder="1" applyAlignment="1">
      <alignment horizontal="center" vertical="center"/>
    </xf>
    <xf numFmtId="189" fontId="26" fillId="0" borderId="68"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89" fontId="26" fillId="0" borderId="15" xfId="2" applyNumberFormat="1" applyFont="1" applyFill="1" applyBorder="1" applyAlignment="1">
      <alignment horizontal="center" vertical="center"/>
    </xf>
    <xf numFmtId="189" fontId="26" fillId="0" borderId="84"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89" fontId="45" fillId="0" borderId="15" xfId="2" applyNumberFormat="1" applyFont="1" applyFill="1" applyBorder="1" applyAlignment="1">
      <alignment horizontal="center" vertical="center"/>
    </xf>
    <xf numFmtId="189" fontId="45" fillId="0" borderId="84"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89" fontId="26" fillId="0" borderId="11" xfId="2" applyNumberFormat="1" applyFont="1" applyFill="1" applyBorder="1" applyAlignment="1">
      <alignment horizontal="center" vertical="center"/>
    </xf>
    <xf numFmtId="189" fontId="26" fillId="0" borderId="80" xfId="2" applyNumberFormat="1" applyFont="1" applyFill="1" applyBorder="1" applyAlignment="1">
      <alignment horizontal="center" vertical="center"/>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89" fontId="26" fillId="0" borderId="96" xfId="2" applyNumberFormat="1" applyFont="1" applyFill="1" applyBorder="1" applyAlignment="1">
      <alignment horizontal="center" vertical="center"/>
    </xf>
    <xf numFmtId="189" fontId="26" fillId="0" borderId="99" xfId="2" applyNumberFormat="1" applyFont="1" applyFill="1" applyBorder="1" applyAlignment="1">
      <alignment horizontal="center" vertical="center"/>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7" fillId="2" borderId="2" xfId="0" applyFont="1" applyFill="1" applyBorder="1" applyAlignment="1">
      <alignment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9" xfId="0" applyFont="1" applyFill="1" applyBorder="1" applyAlignment="1">
      <alignment horizontal="left"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1" xfId="0" applyFont="1" applyFill="1" applyBorder="1" applyAlignment="1">
      <alignment vertical="top" wrapText="1"/>
    </xf>
    <xf numFmtId="0" fontId="12" fillId="2" borderId="0" xfId="0" applyFont="1" applyFill="1" applyAlignment="1">
      <alignment vertical="top" wrapTex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15" xfId="0" applyFont="1" applyFill="1" applyBorder="1" applyAlignment="1">
      <alignment horizontal="left" vertical="center" wrapText="1"/>
    </xf>
    <xf numFmtId="0" fontId="18" fillId="2" borderId="9"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5" xfId="0" applyFont="1" applyFill="1" applyBorder="1" applyAlignment="1">
      <alignment horizontal="left"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23" xfId="0"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10"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0" fillId="0" borderId="0" xfId="0" applyAlignment="1">
      <alignment horizontal="left" vertical="center"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76" fontId="15" fillId="2" borderId="15" xfId="2" applyNumberFormat="1" applyFont="1" applyFill="1" applyBorder="1" applyAlignment="1">
      <alignment horizontal="left" vertical="center" wrapText="1"/>
    </xf>
    <xf numFmtId="176" fontId="15" fillId="3" borderId="1" xfId="2" applyNumberFormat="1" applyFont="1" applyFill="1" applyBorder="1" applyAlignment="1">
      <alignment horizontal="center" vertical="center" wrapText="1"/>
    </xf>
    <xf numFmtId="176" fontId="15" fillId="3" borderId="0"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3" borderId="9"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0" fontId="15" fillId="2" borderId="0" xfId="0" applyFont="1" applyFill="1" applyAlignment="1">
      <alignment horizontal="left" vertical="top" wrapText="1"/>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0" borderId="1" xfId="0" applyFont="1" applyBorder="1" applyAlignment="1">
      <alignment vertical="center" wrapText="1"/>
    </xf>
    <xf numFmtId="0" fontId="15" fillId="0" borderId="5" xfId="0" applyFont="1" applyBorder="1" applyAlignment="1">
      <alignmen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7" xfId="0" applyFont="1" applyFill="1" applyBorder="1" applyAlignment="1">
      <alignment horizontal="center"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0" fontId="15" fillId="0" borderId="15" xfId="0" applyFont="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0" fontId="15" fillId="2" borderId="22" xfId="0" applyFont="1" applyFill="1" applyBorder="1" applyAlignment="1">
      <alignment vertical="center"/>
    </xf>
    <xf numFmtId="0" fontId="15" fillId="2" borderId="27" xfId="0" applyFont="1" applyFill="1" applyBorder="1" applyAlignment="1">
      <alignment vertical="center"/>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0" fontId="15" fillId="2" borderId="11" xfId="0"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20" fillId="2" borderId="15" xfId="9" applyFont="1" applyFill="1" applyBorder="1" applyAlignment="1">
      <alignment horizontal="center" vertical="center"/>
    </xf>
    <xf numFmtId="0" fontId="20" fillId="2" borderId="15" xfId="9" applyFont="1" applyFill="1" applyBorder="1" applyAlignment="1">
      <alignment horizontal="lef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5" xfId="9" applyFont="1" applyFill="1" applyBorder="1" applyAlignment="1">
      <alignment horizontal="center" vertical="top"/>
    </xf>
    <xf numFmtId="0" fontId="20" fillId="2" borderId="15" xfId="9" applyFont="1" applyFill="1" applyBorder="1" applyAlignment="1">
      <alignment horizontal="center" vertical="top" wrapText="1"/>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43" fillId="2" borderId="0" xfId="9" applyFont="1" applyFill="1" applyAlignment="1">
      <alignment horizontal="center" vertical="center"/>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5" style="35" customWidth="1"/>
    <col min="39" max="42" width="9.125" style="35" customWidth="1"/>
    <col min="43" max="16384" width="9" style="35"/>
  </cols>
  <sheetData>
    <row r="1" spans="1:38" ht="12.75" hidden="1" customHeight="1" x14ac:dyDescent="0.15">
      <c r="A1" s="233" t="s">
        <v>10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row>
    <row r="2" spans="1:38" s="178" customFormat="1" ht="31.5" customHeight="1" x14ac:dyDescent="0.15">
      <c r="A2" s="177"/>
      <c r="B2" s="179" t="s">
        <v>11</v>
      </c>
    </row>
    <row r="3" spans="1:38" s="37" customFormat="1" ht="15" customHeight="1" x14ac:dyDescent="0.15">
      <c r="B3" s="37" t="s">
        <v>12</v>
      </c>
    </row>
    <row r="4" spans="1:38" ht="10.5" customHeight="1" x14ac:dyDescent="0.15">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23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6"/>
      <c r="AL5" s="144"/>
    </row>
    <row r="6" spans="1:38" ht="12.75" customHeight="1" x14ac:dyDescent="0.15">
      <c r="B6" s="243" t="s">
        <v>14</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5"/>
      <c r="AL6" s="144"/>
    </row>
    <row r="7" spans="1:38" ht="12.75" customHeight="1" x14ac:dyDescent="0.15">
      <c r="B7" s="53"/>
      <c r="C7" s="246" t="s">
        <v>15</v>
      </c>
      <c r="D7" s="237" t="s">
        <v>16</v>
      </c>
      <c r="E7" s="238"/>
      <c r="F7" s="238"/>
      <c r="G7" s="238"/>
      <c r="H7" s="238"/>
      <c r="I7" s="238"/>
      <c r="J7" s="238"/>
      <c r="K7" s="238"/>
      <c r="L7" s="238"/>
      <c r="M7" s="238"/>
      <c r="N7" s="248"/>
      <c r="O7" s="246" t="s">
        <v>15</v>
      </c>
      <c r="P7" s="237" t="s">
        <v>17</v>
      </c>
      <c r="Q7" s="238"/>
      <c r="R7" s="238"/>
      <c r="S7" s="238"/>
      <c r="T7" s="238"/>
      <c r="U7" s="238"/>
      <c r="V7" s="238"/>
      <c r="W7" s="238"/>
      <c r="X7" s="238"/>
      <c r="Y7" s="239"/>
      <c r="Z7" s="246" t="s">
        <v>15</v>
      </c>
      <c r="AA7" s="237" t="s">
        <v>18</v>
      </c>
      <c r="AB7" s="238"/>
      <c r="AC7" s="238"/>
      <c r="AD7" s="238"/>
      <c r="AE7" s="238"/>
      <c r="AF7" s="238"/>
      <c r="AG7" s="238"/>
      <c r="AH7" s="238"/>
      <c r="AI7" s="238"/>
      <c r="AJ7" s="238"/>
      <c r="AK7" s="239"/>
      <c r="AL7" s="144"/>
    </row>
    <row r="8" spans="1:38" ht="12.75" customHeight="1" x14ac:dyDescent="0.15">
      <c r="B8" s="54"/>
      <c r="C8" s="247"/>
      <c r="D8" s="240"/>
      <c r="E8" s="241"/>
      <c r="F8" s="241"/>
      <c r="G8" s="241"/>
      <c r="H8" s="241"/>
      <c r="I8" s="241"/>
      <c r="J8" s="241"/>
      <c r="K8" s="241"/>
      <c r="L8" s="241"/>
      <c r="M8" s="241"/>
      <c r="N8" s="249"/>
      <c r="O8" s="247"/>
      <c r="P8" s="240"/>
      <c r="Q8" s="241"/>
      <c r="R8" s="241"/>
      <c r="S8" s="241"/>
      <c r="T8" s="241"/>
      <c r="U8" s="241"/>
      <c r="V8" s="241"/>
      <c r="W8" s="241"/>
      <c r="X8" s="241"/>
      <c r="Y8" s="242"/>
      <c r="Z8" s="247"/>
      <c r="AA8" s="240"/>
      <c r="AB8" s="241"/>
      <c r="AC8" s="241"/>
      <c r="AD8" s="241"/>
      <c r="AE8" s="241"/>
      <c r="AF8" s="241"/>
      <c r="AG8" s="241"/>
      <c r="AH8" s="241"/>
      <c r="AI8" s="241"/>
      <c r="AJ8" s="241"/>
      <c r="AK8" s="242"/>
      <c r="AL8" s="144"/>
    </row>
    <row r="9" spans="1:38" ht="12.75" customHeight="1" x14ac:dyDescent="0.15">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5"/>
      <c r="AL9" s="144"/>
    </row>
    <row r="10" spans="1:38" ht="12.75" customHeight="1" x14ac:dyDescent="0.15">
      <c r="B10" s="243" t="s">
        <v>19</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5"/>
      <c r="AL10" s="144"/>
    </row>
    <row r="11" spans="1:38" ht="12.75" customHeight="1" x14ac:dyDescent="0.15">
      <c r="B11" s="243" t="s">
        <v>20</v>
      </c>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5"/>
      <c r="AL11" s="144"/>
    </row>
    <row r="12" spans="1:38" ht="12.75" customHeight="1" x14ac:dyDescent="0.15">
      <c r="B12" s="53"/>
      <c r="C12" s="246" t="s">
        <v>15</v>
      </c>
      <c r="D12" s="237" t="s">
        <v>21</v>
      </c>
      <c r="E12" s="238"/>
      <c r="F12" s="238"/>
      <c r="G12" s="238"/>
      <c r="H12" s="238"/>
      <c r="I12" s="248"/>
      <c r="J12" s="246" t="s">
        <v>15</v>
      </c>
      <c r="K12" s="237" t="s">
        <v>22</v>
      </c>
      <c r="L12" s="238"/>
      <c r="M12" s="238"/>
      <c r="N12" s="238"/>
      <c r="O12" s="238"/>
      <c r="P12" s="248"/>
      <c r="Q12" s="246" t="s">
        <v>15</v>
      </c>
      <c r="R12" s="237" t="s">
        <v>23</v>
      </c>
      <c r="S12" s="238"/>
      <c r="T12" s="238"/>
      <c r="U12" s="238"/>
      <c r="V12" s="238"/>
      <c r="W12" s="248"/>
      <c r="X12" s="246" t="s">
        <v>15</v>
      </c>
      <c r="Y12" s="237" t="s">
        <v>24</v>
      </c>
      <c r="Z12" s="238"/>
      <c r="AA12" s="238"/>
      <c r="AB12" s="238"/>
      <c r="AC12" s="238"/>
      <c r="AD12" s="239"/>
      <c r="AE12" s="250" t="s">
        <v>15</v>
      </c>
      <c r="AF12" s="237" t="s">
        <v>25</v>
      </c>
      <c r="AG12" s="238"/>
      <c r="AH12" s="238"/>
      <c r="AI12" s="238"/>
      <c r="AJ12" s="238"/>
      <c r="AK12" s="239"/>
      <c r="AL12" s="144"/>
    </row>
    <row r="13" spans="1:38" ht="12.75" customHeight="1" x14ac:dyDescent="0.15">
      <c r="B13" s="54"/>
      <c r="C13" s="247"/>
      <c r="D13" s="240"/>
      <c r="E13" s="241"/>
      <c r="F13" s="241"/>
      <c r="G13" s="241"/>
      <c r="H13" s="241"/>
      <c r="I13" s="249"/>
      <c r="J13" s="247"/>
      <c r="K13" s="240"/>
      <c r="L13" s="241"/>
      <c r="M13" s="241"/>
      <c r="N13" s="241"/>
      <c r="O13" s="241"/>
      <c r="P13" s="249"/>
      <c r="Q13" s="247"/>
      <c r="R13" s="240"/>
      <c r="S13" s="241"/>
      <c r="T13" s="241"/>
      <c r="U13" s="241"/>
      <c r="V13" s="241"/>
      <c r="W13" s="249"/>
      <c r="X13" s="247"/>
      <c r="Y13" s="240"/>
      <c r="Z13" s="241"/>
      <c r="AA13" s="241"/>
      <c r="AB13" s="241"/>
      <c r="AC13" s="241"/>
      <c r="AD13" s="242"/>
      <c r="AE13" s="251"/>
      <c r="AF13" s="240"/>
      <c r="AG13" s="241"/>
      <c r="AH13" s="241"/>
      <c r="AI13" s="241"/>
      <c r="AJ13" s="241"/>
      <c r="AK13" s="242"/>
      <c r="AL13" s="144"/>
    </row>
    <row r="14" spans="1:38" ht="12.75" customHeight="1" x14ac:dyDescent="0.15">
      <c r="B14" s="243" t="s">
        <v>26</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5"/>
      <c r="AL14" s="144"/>
    </row>
    <row r="15" spans="1:38" ht="12.75" customHeight="1" x14ac:dyDescent="0.15">
      <c r="B15" s="53"/>
      <c r="C15" s="246" t="s">
        <v>15</v>
      </c>
      <c r="D15" s="237" t="s">
        <v>27</v>
      </c>
      <c r="E15" s="238"/>
      <c r="F15" s="238"/>
      <c r="G15" s="238"/>
      <c r="H15" s="238"/>
      <c r="I15" s="248"/>
      <c r="J15" s="246" t="s">
        <v>15</v>
      </c>
      <c r="K15" s="237" t="s">
        <v>28</v>
      </c>
      <c r="L15" s="238"/>
      <c r="M15" s="238"/>
      <c r="N15" s="238"/>
      <c r="O15" s="238"/>
      <c r="P15" s="248"/>
      <c r="Q15" s="246" t="s">
        <v>15</v>
      </c>
      <c r="R15" s="237" t="s">
        <v>29</v>
      </c>
      <c r="S15" s="238"/>
      <c r="T15" s="238"/>
      <c r="U15" s="238"/>
      <c r="V15" s="238"/>
      <c r="W15" s="248"/>
      <c r="X15" s="246" t="s">
        <v>15</v>
      </c>
      <c r="Y15" s="237" t="s">
        <v>30</v>
      </c>
      <c r="Z15" s="238"/>
      <c r="AA15" s="238"/>
      <c r="AB15" s="238"/>
      <c r="AC15" s="238"/>
      <c r="AD15" s="239"/>
      <c r="AE15" s="250" t="s">
        <v>15</v>
      </c>
      <c r="AF15" s="237" t="s">
        <v>31</v>
      </c>
      <c r="AG15" s="238"/>
      <c r="AH15" s="238"/>
      <c r="AI15" s="238"/>
      <c r="AJ15" s="238"/>
      <c r="AK15" s="239"/>
      <c r="AL15" s="144"/>
    </row>
    <row r="16" spans="1:38" ht="12.75" customHeight="1" x14ac:dyDescent="0.15">
      <c r="B16" s="54"/>
      <c r="C16" s="247"/>
      <c r="D16" s="240"/>
      <c r="E16" s="241"/>
      <c r="F16" s="241"/>
      <c r="G16" s="241"/>
      <c r="H16" s="241"/>
      <c r="I16" s="249"/>
      <c r="J16" s="247"/>
      <c r="K16" s="240"/>
      <c r="L16" s="241"/>
      <c r="M16" s="241"/>
      <c r="N16" s="241"/>
      <c r="O16" s="241"/>
      <c r="P16" s="249"/>
      <c r="Q16" s="247"/>
      <c r="R16" s="240"/>
      <c r="S16" s="241"/>
      <c r="T16" s="241"/>
      <c r="U16" s="241"/>
      <c r="V16" s="241"/>
      <c r="W16" s="249"/>
      <c r="X16" s="247"/>
      <c r="Y16" s="240"/>
      <c r="Z16" s="241"/>
      <c r="AA16" s="241"/>
      <c r="AB16" s="241"/>
      <c r="AC16" s="241"/>
      <c r="AD16" s="242"/>
      <c r="AE16" s="251"/>
      <c r="AF16" s="240"/>
      <c r="AG16" s="241"/>
      <c r="AH16" s="241"/>
      <c r="AI16" s="241"/>
      <c r="AJ16" s="241"/>
      <c r="AK16" s="242"/>
      <c r="AL16" s="144"/>
    </row>
    <row r="17" spans="2:38" ht="12.75" customHeight="1" x14ac:dyDescent="0.15">
      <c r="B17" s="243"/>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5"/>
      <c r="AL17" s="144"/>
    </row>
    <row r="18" spans="2:38" ht="12.75" customHeight="1" x14ac:dyDescent="0.15">
      <c r="B18" s="252" t="s">
        <v>32</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4"/>
      <c r="AL18" s="144"/>
    </row>
    <row r="19" spans="2:38" ht="12.75" customHeight="1" x14ac:dyDescent="0.15">
      <c r="B19" s="252"/>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4"/>
      <c r="AL19" s="144"/>
    </row>
    <row r="20" spans="2:38" ht="12.75" customHeight="1" x14ac:dyDescent="0.15">
      <c r="B20" s="53"/>
      <c r="C20" s="246" t="s">
        <v>15</v>
      </c>
      <c r="D20" s="237" t="s">
        <v>33</v>
      </c>
      <c r="E20" s="238"/>
      <c r="F20" s="238"/>
      <c r="G20" s="238"/>
      <c r="H20" s="238"/>
      <c r="I20" s="238"/>
      <c r="J20" s="238"/>
      <c r="K20" s="238"/>
      <c r="L20" s="238"/>
      <c r="M20" s="238"/>
      <c r="N20" s="248"/>
      <c r="O20" s="246" t="s">
        <v>15</v>
      </c>
      <c r="P20" s="237" t="s">
        <v>34</v>
      </c>
      <c r="Q20" s="238"/>
      <c r="R20" s="238"/>
      <c r="S20" s="238"/>
      <c r="T20" s="238"/>
      <c r="U20" s="238"/>
      <c r="V20" s="238"/>
      <c r="W20" s="238"/>
      <c r="X20" s="238"/>
      <c r="Y20" s="239"/>
      <c r="Z20" s="246" t="s">
        <v>15</v>
      </c>
      <c r="AA20" s="237" t="s">
        <v>35</v>
      </c>
      <c r="AB20" s="238"/>
      <c r="AC20" s="238"/>
      <c r="AD20" s="238"/>
      <c r="AE20" s="238"/>
      <c r="AF20" s="238"/>
      <c r="AG20" s="238"/>
      <c r="AH20" s="238"/>
      <c r="AI20" s="238"/>
      <c r="AJ20" s="238"/>
      <c r="AK20" s="239"/>
      <c r="AL20" s="144"/>
    </row>
    <row r="21" spans="2:38" ht="12.75" customHeight="1" x14ac:dyDescent="0.15">
      <c r="B21" s="54"/>
      <c r="C21" s="255"/>
      <c r="D21" s="256"/>
      <c r="E21" s="257"/>
      <c r="F21" s="257"/>
      <c r="G21" s="257"/>
      <c r="H21" s="257"/>
      <c r="I21" s="257"/>
      <c r="J21" s="257"/>
      <c r="K21" s="257"/>
      <c r="L21" s="257"/>
      <c r="M21" s="257"/>
      <c r="N21" s="258"/>
      <c r="O21" s="255"/>
      <c r="P21" s="256"/>
      <c r="Q21" s="257"/>
      <c r="R21" s="257"/>
      <c r="S21" s="257"/>
      <c r="T21" s="257"/>
      <c r="U21" s="257"/>
      <c r="V21" s="257"/>
      <c r="W21" s="257"/>
      <c r="X21" s="257"/>
      <c r="Y21" s="259"/>
      <c r="Z21" s="255"/>
      <c r="AA21" s="256"/>
      <c r="AB21" s="257"/>
      <c r="AC21" s="257"/>
      <c r="AD21" s="257"/>
      <c r="AE21" s="257"/>
      <c r="AF21" s="257"/>
      <c r="AG21" s="257"/>
      <c r="AH21" s="257"/>
      <c r="AI21" s="257"/>
      <c r="AJ21" s="257"/>
      <c r="AK21" s="259"/>
      <c r="AL21" s="144"/>
    </row>
    <row r="22" spans="2:38" ht="12.75" customHeight="1" x14ac:dyDescent="0.15">
      <c r="B22" s="54"/>
      <c r="C22" s="247"/>
      <c r="D22" s="240"/>
      <c r="E22" s="241"/>
      <c r="F22" s="241"/>
      <c r="G22" s="241"/>
      <c r="H22" s="241"/>
      <c r="I22" s="241"/>
      <c r="J22" s="241"/>
      <c r="K22" s="241"/>
      <c r="L22" s="241"/>
      <c r="M22" s="241"/>
      <c r="N22" s="249"/>
      <c r="O22" s="247"/>
      <c r="P22" s="240"/>
      <c r="Q22" s="241"/>
      <c r="R22" s="241"/>
      <c r="S22" s="241"/>
      <c r="T22" s="241"/>
      <c r="U22" s="241"/>
      <c r="V22" s="241"/>
      <c r="W22" s="241"/>
      <c r="X22" s="241"/>
      <c r="Y22" s="242"/>
      <c r="Z22" s="247"/>
      <c r="AA22" s="240"/>
      <c r="AB22" s="241"/>
      <c r="AC22" s="241"/>
      <c r="AD22" s="241"/>
      <c r="AE22" s="241"/>
      <c r="AF22" s="241"/>
      <c r="AG22" s="241"/>
      <c r="AH22" s="241"/>
      <c r="AI22" s="241"/>
      <c r="AJ22" s="241"/>
      <c r="AK22" s="242"/>
      <c r="AL22" s="144"/>
    </row>
    <row r="23" spans="2:38" ht="12.75" customHeight="1" x14ac:dyDescent="0.15">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5"/>
      <c r="AL23" s="144"/>
    </row>
    <row r="24" spans="2:38" ht="12.75" customHeight="1" x14ac:dyDescent="0.15">
      <c r="B24" s="243" t="s">
        <v>36</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5"/>
      <c r="AL24" s="144"/>
    </row>
    <row r="25" spans="2:38" ht="12.75" customHeight="1" x14ac:dyDescent="0.15">
      <c r="B25" s="53"/>
      <c r="C25" s="246" t="s">
        <v>15</v>
      </c>
      <c r="D25" s="260" t="s">
        <v>37</v>
      </c>
      <c r="E25" s="261"/>
      <c r="F25" s="261"/>
      <c r="G25" s="261"/>
      <c r="H25" s="261"/>
      <c r="I25" s="261"/>
      <c r="J25" s="261"/>
      <c r="K25" s="261"/>
      <c r="L25" s="246" t="s">
        <v>15</v>
      </c>
      <c r="M25" s="260" t="s">
        <v>38</v>
      </c>
      <c r="N25" s="261"/>
      <c r="O25" s="261"/>
      <c r="P25" s="261"/>
      <c r="Q25" s="261"/>
      <c r="R25" s="261"/>
      <c r="S25" s="261"/>
      <c r="T25" s="261"/>
      <c r="U25" s="246" t="s">
        <v>15</v>
      </c>
      <c r="V25" s="260" t="s">
        <v>39</v>
      </c>
      <c r="W25" s="261"/>
      <c r="X25" s="261"/>
      <c r="Y25" s="261"/>
      <c r="Z25" s="261"/>
      <c r="AA25" s="261"/>
      <c r="AB25" s="261"/>
      <c r="AC25" s="261"/>
      <c r="AD25" s="246" t="s">
        <v>15</v>
      </c>
      <c r="AE25" s="260" t="s">
        <v>40</v>
      </c>
      <c r="AF25" s="261"/>
      <c r="AG25" s="261"/>
      <c r="AH25" s="261"/>
      <c r="AI25" s="261"/>
      <c r="AJ25" s="261"/>
      <c r="AK25" s="265"/>
      <c r="AL25" s="144"/>
    </row>
    <row r="26" spans="2:38" ht="12.75" customHeight="1" x14ac:dyDescent="0.15">
      <c r="B26" s="54"/>
      <c r="C26" s="255"/>
      <c r="D26" s="262"/>
      <c r="E26" s="253"/>
      <c r="F26" s="253"/>
      <c r="G26" s="253"/>
      <c r="H26" s="253"/>
      <c r="I26" s="253"/>
      <c r="J26" s="253"/>
      <c r="K26" s="253"/>
      <c r="L26" s="255"/>
      <c r="M26" s="262"/>
      <c r="N26" s="253"/>
      <c r="O26" s="253"/>
      <c r="P26" s="253"/>
      <c r="Q26" s="253"/>
      <c r="R26" s="253"/>
      <c r="S26" s="253"/>
      <c r="T26" s="253"/>
      <c r="U26" s="255"/>
      <c r="V26" s="262"/>
      <c r="W26" s="253"/>
      <c r="X26" s="253"/>
      <c r="Y26" s="253"/>
      <c r="Z26" s="253"/>
      <c r="AA26" s="253"/>
      <c r="AB26" s="253"/>
      <c r="AC26" s="253"/>
      <c r="AD26" s="255"/>
      <c r="AE26" s="262"/>
      <c r="AF26" s="253"/>
      <c r="AG26" s="253"/>
      <c r="AH26" s="253"/>
      <c r="AI26" s="253"/>
      <c r="AJ26" s="253"/>
      <c r="AK26" s="254"/>
      <c r="AL26" s="144"/>
    </row>
    <row r="27" spans="2:38" ht="12.75" customHeight="1" x14ac:dyDescent="0.15">
      <c r="B27" s="54"/>
      <c r="C27" s="255"/>
      <c r="D27" s="262"/>
      <c r="E27" s="253"/>
      <c r="F27" s="253"/>
      <c r="G27" s="253"/>
      <c r="H27" s="253"/>
      <c r="I27" s="253"/>
      <c r="J27" s="253"/>
      <c r="K27" s="253"/>
      <c r="L27" s="255"/>
      <c r="M27" s="262"/>
      <c r="N27" s="253"/>
      <c r="O27" s="253"/>
      <c r="P27" s="253"/>
      <c r="Q27" s="253"/>
      <c r="R27" s="253"/>
      <c r="S27" s="253"/>
      <c r="T27" s="253"/>
      <c r="U27" s="255"/>
      <c r="V27" s="262"/>
      <c r="W27" s="253"/>
      <c r="X27" s="253"/>
      <c r="Y27" s="253"/>
      <c r="Z27" s="253"/>
      <c r="AA27" s="253"/>
      <c r="AB27" s="253"/>
      <c r="AC27" s="253"/>
      <c r="AD27" s="255"/>
      <c r="AE27" s="262"/>
      <c r="AF27" s="253"/>
      <c r="AG27" s="253"/>
      <c r="AH27" s="253"/>
      <c r="AI27" s="253"/>
      <c r="AJ27" s="253"/>
      <c r="AK27" s="254"/>
      <c r="AL27" s="144"/>
    </row>
    <row r="28" spans="2:38" ht="12.75" customHeight="1" x14ac:dyDescent="0.15">
      <c r="B28" s="54"/>
      <c r="C28" s="247"/>
      <c r="D28" s="263"/>
      <c r="E28" s="264"/>
      <c r="F28" s="264"/>
      <c r="G28" s="264"/>
      <c r="H28" s="264"/>
      <c r="I28" s="264"/>
      <c r="J28" s="264"/>
      <c r="K28" s="264"/>
      <c r="L28" s="247"/>
      <c r="M28" s="263"/>
      <c r="N28" s="264"/>
      <c r="O28" s="264"/>
      <c r="P28" s="264"/>
      <c r="Q28" s="264"/>
      <c r="R28" s="264"/>
      <c r="S28" s="264"/>
      <c r="T28" s="264"/>
      <c r="U28" s="247"/>
      <c r="V28" s="263"/>
      <c r="W28" s="264"/>
      <c r="X28" s="264"/>
      <c r="Y28" s="264"/>
      <c r="Z28" s="264"/>
      <c r="AA28" s="264"/>
      <c r="AB28" s="264"/>
      <c r="AC28" s="264"/>
      <c r="AD28" s="247"/>
      <c r="AE28" s="263"/>
      <c r="AF28" s="264"/>
      <c r="AG28" s="264"/>
      <c r="AH28" s="264"/>
      <c r="AI28" s="264"/>
      <c r="AJ28" s="264"/>
      <c r="AK28" s="266"/>
      <c r="AL28" s="144"/>
    </row>
    <row r="29" spans="2:38" ht="12.75" customHeight="1" x14ac:dyDescent="0.15">
      <c r="B29" s="243" t="s">
        <v>41</v>
      </c>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5"/>
      <c r="AL29" s="144"/>
    </row>
    <row r="30" spans="2:38" ht="12.75" customHeight="1" x14ac:dyDescent="0.15">
      <c r="B30" s="53"/>
      <c r="C30" s="246" t="s">
        <v>15</v>
      </c>
      <c r="D30" s="260" t="s">
        <v>42</v>
      </c>
      <c r="E30" s="261"/>
      <c r="F30" s="261"/>
      <c r="G30" s="261"/>
      <c r="H30" s="261"/>
      <c r="I30" s="261"/>
      <c r="J30" s="261"/>
      <c r="K30" s="261"/>
      <c r="L30" s="246" t="s">
        <v>15</v>
      </c>
      <c r="M30" s="260" t="s">
        <v>43</v>
      </c>
      <c r="N30" s="261"/>
      <c r="O30" s="261"/>
      <c r="P30" s="261"/>
      <c r="Q30" s="261"/>
      <c r="R30" s="261"/>
      <c r="S30" s="261"/>
      <c r="T30" s="261"/>
      <c r="U30" s="246" t="s">
        <v>15</v>
      </c>
      <c r="V30" s="260" t="s">
        <v>44</v>
      </c>
      <c r="W30" s="261"/>
      <c r="X30" s="261"/>
      <c r="Y30" s="261"/>
      <c r="Z30" s="261"/>
      <c r="AA30" s="261"/>
      <c r="AB30" s="261"/>
      <c r="AC30" s="261"/>
      <c r="AD30" s="246" t="s">
        <v>15</v>
      </c>
      <c r="AE30" s="260" t="s">
        <v>45</v>
      </c>
      <c r="AF30" s="261"/>
      <c r="AG30" s="261"/>
      <c r="AH30" s="261"/>
      <c r="AI30" s="261"/>
      <c r="AJ30" s="261"/>
      <c r="AK30" s="265"/>
      <c r="AL30" s="144"/>
    </row>
    <row r="31" spans="2:38" ht="12.75" customHeight="1" x14ac:dyDescent="0.15">
      <c r="B31" s="53"/>
      <c r="C31" s="255"/>
      <c r="D31" s="262"/>
      <c r="E31" s="253"/>
      <c r="F31" s="253"/>
      <c r="G31" s="253"/>
      <c r="H31" s="253"/>
      <c r="I31" s="253"/>
      <c r="J31" s="253"/>
      <c r="K31" s="253"/>
      <c r="L31" s="255"/>
      <c r="M31" s="262"/>
      <c r="N31" s="253"/>
      <c r="O31" s="253"/>
      <c r="P31" s="253"/>
      <c r="Q31" s="253"/>
      <c r="R31" s="253"/>
      <c r="S31" s="253"/>
      <c r="T31" s="253"/>
      <c r="U31" s="255"/>
      <c r="V31" s="262"/>
      <c r="W31" s="253"/>
      <c r="X31" s="253"/>
      <c r="Y31" s="253"/>
      <c r="Z31" s="253"/>
      <c r="AA31" s="253"/>
      <c r="AB31" s="253"/>
      <c r="AC31" s="253"/>
      <c r="AD31" s="255"/>
      <c r="AE31" s="262"/>
      <c r="AF31" s="253"/>
      <c r="AG31" s="253"/>
      <c r="AH31" s="253"/>
      <c r="AI31" s="253"/>
      <c r="AJ31" s="253"/>
      <c r="AK31" s="254"/>
      <c r="AL31" s="144"/>
    </row>
    <row r="32" spans="2:38" ht="12.75" customHeight="1" x14ac:dyDescent="0.15">
      <c r="B32" s="53"/>
      <c r="C32" s="255"/>
      <c r="D32" s="262"/>
      <c r="E32" s="253"/>
      <c r="F32" s="253"/>
      <c r="G32" s="253"/>
      <c r="H32" s="253"/>
      <c r="I32" s="253"/>
      <c r="J32" s="253"/>
      <c r="K32" s="253"/>
      <c r="L32" s="255"/>
      <c r="M32" s="262"/>
      <c r="N32" s="253"/>
      <c r="O32" s="253"/>
      <c r="P32" s="253"/>
      <c r="Q32" s="253"/>
      <c r="R32" s="253"/>
      <c r="S32" s="253"/>
      <c r="T32" s="253"/>
      <c r="U32" s="255"/>
      <c r="V32" s="262"/>
      <c r="W32" s="253"/>
      <c r="X32" s="253"/>
      <c r="Y32" s="253"/>
      <c r="Z32" s="253"/>
      <c r="AA32" s="253"/>
      <c r="AB32" s="253"/>
      <c r="AC32" s="253"/>
      <c r="AD32" s="255"/>
      <c r="AE32" s="262"/>
      <c r="AF32" s="253"/>
      <c r="AG32" s="253"/>
      <c r="AH32" s="253"/>
      <c r="AI32" s="253"/>
      <c r="AJ32" s="253"/>
      <c r="AK32" s="254"/>
      <c r="AL32" s="144"/>
    </row>
    <row r="33" spans="2:38" ht="12.75" customHeight="1" x14ac:dyDescent="0.15">
      <c r="B33" s="53"/>
      <c r="C33" s="255"/>
      <c r="D33" s="262"/>
      <c r="E33" s="253"/>
      <c r="F33" s="253"/>
      <c r="G33" s="253"/>
      <c r="H33" s="253"/>
      <c r="I33" s="253"/>
      <c r="J33" s="253"/>
      <c r="K33" s="253"/>
      <c r="L33" s="255"/>
      <c r="M33" s="262"/>
      <c r="N33" s="253"/>
      <c r="O33" s="253"/>
      <c r="P33" s="253"/>
      <c r="Q33" s="253"/>
      <c r="R33" s="253"/>
      <c r="S33" s="253"/>
      <c r="T33" s="253"/>
      <c r="U33" s="255"/>
      <c r="V33" s="262"/>
      <c r="W33" s="253"/>
      <c r="X33" s="253"/>
      <c r="Y33" s="253"/>
      <c r="Z33" s="253"/>
      <c r="AA33" s="253"/>
      <c r="AB33" s="253"/>
      <c r="AC33" s="253"/>
      <c r="AD33" s="255"/>
      <c r="AE33" s="262"/>
      <c r="AF33" s="253"/>
      <c r="AG33" s="253"/>
      <c r="AH33" s="253"/>
      <c r="AI33" s="253"/>
      <c r="AJ33" s="253"/>
      <c r="AK33" s="254"/>
      <c r="AL33" s="144"/>
    </row>
    <row r="34" spans="2:38" ht="12.75" customHeight="1" x14ac:dyDescent="0.15">
      <c r="B34" s="53"/>
      <c r="C34" s="255"/>
      <c r="D34" s="262"/>
      <c r="E34" s="253"/>
      <c r="F34" s="253"/>
      <c r="G34" s="253"/>
      <c r="H34" s="253"/>
      <c r="I34" s="253"/>
      <c r="J34" s="253"/>
      <c r="K34" s="253"/>
      <c r="L34" s="255"/>
      <c r="M34" s="262"/>
      <c r="N34" s="253"/>
      <c r="O34" s="253"/>
      <c r="P34" s="253"/>
      <c r="Q34" s="253"/>
      <c r="R34" s="253"/>
      <c r="S34" s="253"/>
      <c r="T34" s="253"/>
      <c r="U34" s="255"/>
      <c r="V34" s="262"/>
      <c r="W34" s="253"/>
      <c r="X34" s="253"/>
      <c r="Y34" s="253"/>
      <c r="Z34" s="253"/>
      <c r="AA34" s="253"/>
      <c r="AB34" s="253"/>
      <c r="AC34" s="253"/>
      <c r="AD34" s="255"/>
      <c r="AE34" s="262"/>
      <c r="AF34" s="253"/>
      <c r="AG34" s="253"/>
      <c r="AH34" s="253"/>
      <c r="AI34" s="253"/>
      <c r="AJ34" s="253"/>
      <c r="AK34" s="254"/>
      <c r="AL34" s="144"/>
    </row>
    <row r="35" spans="2:38" ht="12.75" customHeight="1" x14ac:dyDescent="0.15">
      <c r="B35" s="54"/>
      <c r="C35" s="255"/>
      <c r="D35" s="262"/>
      <c r="E35" s="253"/>
      <c r="F35" s="253"/>
      <c r="G35" s="253"/>
      <c r="H35" s="253"/>
      <c r="I35" s="253"/>
      <c r="J35" s="253"/>
      <c r="K35" s="253"/>
      <c r="L35" s="255"/>
      <c r="M35" s="262"/>
      <c r="N35" s="253"/>
      <c r="O35" s="253"/>
      <c r="P35" s="253"/>
      <c r="Q35" s="253"/>
      <c r="R35" s="253"/>
      <c r="S35" s="253"/>
      <c r="T35" s="253"/>
      <c r="U35" s="255"/>
      <c r="V35" s="262"/>
      <c r="W35" s="253"/>
      <c r="X35" s="253"/>
      <c r="Y35" s="253"/>
      <c r="Z35" s="253"/>
      <c r="AA35" s="253"/>
      <c r="AB35" s="253"/>
      <c r="AC35" s="253"/>
      <c r="AD35" s="255"/>
      <c r="AE35" s="262"/>
      <c r="AF35" s="253"/>
      <c r="AG35" s="253"/>
      <c r="AH35" s="253"/>
      <c r="AI35" s="253"/>
      <c r="AJ35" s="253"/>
      <c r="AK35" s="254"/>
      <c r="AL35" s="144"/>
    </row>
    <row r="36" spans="2:38" ht="12.75" customHeight="1" x14ac:dyDescent="0.15">
      <c r="B36" s="53"/>
      <c r="C36" s="247"/>
      <c r="D36" s="263"/>
      <c r="E36" s="264"/>
      <c r="F36" s="264"/>
      <c r="G36" s="264"/>
      <c r="H36" s="264"/>
      <c r="I36" s="264"/>
      <c r="J36" s="264"/>
      <c r="K36" s="264"/>
      <c r="L36" s="247"/>
      <c r="M36" s="263"/>
      <c r="N36" s="264"/>
      <c r="O36" s="264"/>
      <c r="P36" s="264"/>
      <c r="Q36" s="264"/>
      <c r="R36" s="264"/>
      <c r="S36" s="264"/>
      <c r="T36" s="264"/>
      <c r="U36" s="247"/>
      <c r="V36" s="263"/>
      <c r="W36" s="264"/>
      <c r="X36" s="264"/>
      <c r="Y36" s="264"/>
      <c r="Z36" s="264"/>
      <c r="AA36" s="264"/>
      <c r="AB36" s="264"/>
      <c r="AC36" s="264"/>
      <c r="AD36" s="247"/>
      <c r="AE36" s="263"/>
      <c r="AF36" s="264"/>
      <c r="AG36" s="264"/>
      <c r="AH36" s="264"/>
      <c r="AI36" s="264"/>
      <c r="AJ36" s="264"/>
      <c r="AK36" s="266"/>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243" t="s">
        <v>46</v>
      </c>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5"/>
      <c r="AL38" s="144"/>
    </row>
    <row r="39" spans="2:38" ht="12.75" customHeight="1" x14ac:dyDescent="0.15">
      <c r="B39" s="53"/>
      <c r="C39" s="246" t="s">
        <v>15</v>
      </c>
      <c r="D39" s="237" t="s">
        <v>47</v>
      </c>
      <c r="E39" s="238"/>
      <c r="F39" s="238"/>
      <c r="G39" s="238"/>
      <c r="H39" s="238"/>
      <c r="I39" s="238"/>
      <c r="J39" s="238"/>
      <c r="K39" s="238"/>
      <c r="L39" s="238"/>
      <c r="M39" s="238"/>
      <c r="N39" s="248"/>
      <c r="O39" s="246" t="s">
        <v>15</v>
      </c>
      <c r="P39" s="237" t="s">
        <v>48</v>
      </c>
      <c r="Q39" s="238"/>
      <c r="R39" s="238"/>
      <c r="S39" s="238"/>
      <c r="T39" s="238"/>
      <c r="U39" s="238"/>
      <c r="V39" s="238"/>
      <c r="W39" s="238"/>
      <c r="X39" s="238"/>
      <c r="Y39" s="239"/>
      <c r="Z39" s="246" t="s">
        <v>15</v>
      </c>
      <c r="AA39" s="237" t="s">
        <v>49</v>
      </c>
      <c r="AB39" s="238"/>
      <c r="AC39" s="238"/>
      <c r="AD39" s="238"/>
      <c r="AE39" s="238"/>
      <c r="AF39" s="238"/>
      <c r="AG39" s="238"/>
      <c r="AH39" s="238"/>
      <c r="AI39" s="238"/>
      <c r="AJ39" s="238"/>
      <c r="AK39" s="239"/>
      <c r="AL39" s="144"/>
    </row>
    <row r="40" spans="2:38" ht="12.75" customHeight="1" x14ac:dyDescent="0.15">
      <c r="B40" s="54"/>
      <c r="C40" s="247"/>
      <c r="D40" s="240"/>
      <c r="E40" s="241"/>
      <c r="F40" s="241"/>
      <c r="G40" s="241"/>
      <c r="H40" s="241"/>
      <c r="I40" s="241"/>
      <c r="J40" s="241"/>
      <c r="K40" s="241"/>
      <c r="L40" s="241"/>
      <c r="M40" s="241"/>
      <c r="N40" s="249"/>
      <c r="O40" s="247"/>
      <c r="P40" s="240"/>
      <c r="Q40" s="241"/>
      <c r="R40" s="241"/>
      <c r="S40" s="241"/>
      <c r="T40" s="241"/>
      <c r="U40" s="241"/>
      <c r="V40" s="241"/>
      <c r="W40" s="241"/>
      <c r="X40" s="241"/>
      <c r="Y40" s="242"/>
      <c r="Z40" s="247"/>
      <c r="AA40" s="240"/>
      <c r="AB40" s="241"/>
      <c r="AC40" s="241"/>
      <c r="AD40" s="241"/>
      <c r="AE40" s="241"/>
      <c r="AF40" s="241"/>
      <c r="AG40" s="241"/>
      <c r="AH40" s="241"/>
      <c r="AI40" s="241"/>
      <c r="AJ40" s="241"/>
      <c r="AK40" s="242"/>
      <c r="AL40" s="144"/>
    </row>
    <row r="41" spans="2:38" ht="12.75" customHeight="1" x14ac:dyDescent="0.15">
      <c r="B41" s="243"/>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5"/>
      <c r="AL41" s="144"/>
    </row>
    <row r="42" spans="2:38" ht="12.75" customHeight="1" x14ac:dyDescent="0.15">
      <c r="B42" s="243" t="s">
        <v>50</v>
      </c>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5"/>
      <c r="AL42" s="144"/>
    </row>
    <row r="43" spans="2:38" ht="12.75" customHeight="1" x14ac:dyDescent="0.15">
      <c r="B43" s="53"/>
      <c r="C43" s="246" t="s">
        <v>15</v>
      </c>
      <c r="D43" s="237" t="s">
        <v>51</v>
      </c>
      <c r="E43" s="238"/>
      <c r="F43" s="238"/>
      <c r="G43" s="238"/>
      <c r="H43" s="238"/>
      <c r="I43" s="238"/>
      <c r="J43" s="238"/>
      <c r="K43" s="238"/>
      <c r="L43" s="238"/>
      <c r="M43" s="238"/>
      <c r="N43" s="238"/>
      <c r="O43" s="238"/>
      <c r="P43" s="238"/>
      <c r="Q43" s="238"/>
      <c r="R43" s="238"/>
      <c r="S43" s="238"/>
      <c r="T43" s="246" t="s">
        <v>15</v>
      </c>
      <c r="U43" s="237" t="s">
        <v>52</v>
      </c>
      <c r="V43" s="238"/>
      <c r="W43" s="238"/>
      <c r="X43" s="238"/>
      <c r="Y43" s="238"/>
      <c r="Z43" s="238"/>
      <c r="AA43" s="238"/>
      <c r="AB43" s="238"/>
      <c r="AC43" s="238"/>
      <c r="AD43" s="238"/>
      <c r="AE43" s="238"/>
      <c r="AF43" s="238"/>
      <c r="AG43" s="238"/>
      <c r="AH43" s="238"/>
      <c r="AI43" s="238"/>
      <c r="AJ43" s="238"/>
      <c r="AK43" s="239"/>
      <c r="AL43" s="144"/>
    </row>
    <row r="44" spans="2:38" ht="12.75" customHeight="1" x14ac:dyDescent="0.15">
      <c r="B44" s="54"/>
      <c r="C44" s="247"/>
      <c r="D44" s="240"/>
      <c r="E44" s="241"/>
      <c r="F44" s="241"/>
      <c r="G44" s="241"/>
      <c r="H44" s="241"/>
      <c r="I44" s="241"/>
      <c r="J44" s="241"/>
      <c r="K44" s="241"/>
      <c r="L44" s="241"/>
      <c r="M44" s="241"/>
      <c r="N44" s="241"/>
      <c r="O44" s="241"/>
      <c r="P44" s="241"/>
      <c r="Q44" s="241"/>
      <c r="R44" s="241"/>
      <c r="S44" s="241"/>
      <c r="T44" s="247"/>
      <c r="U44" s="240"/>
      <c r="V44" s="241"/>
      <c r="W44" s="241"/>
      <c r="X44" s="241"/>
      <c r="Y44" s="241"/>
      <c r="Z44" s="241"/>
      <c r="AA44" s="241"/>
      <c r="AB44" s="241"/>
      <c r="AC44" s="241"/>
      <c r="AD44" s="241"/>
      <c r="AE44" s="241"/>
      <c r="AF44" s="241"/>
      <c r="AG44" s="241"/>
      <c r="AH44" s="241"/>
      <c r="AI44" s="241"/>
      <c r="AJ44" s="241"/>
      <c r="AK44" s="242"/>
      <c r="AL44" s="144"/>
    </row>
    <row r="45" spans="2:38" ht="12.75" customHeight="1" x14ac:dyDescent="0.15">
      <c r="B45" s="267"/>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9"/>
      <c r="AL45" s="144"/>
    </row>
    <row r="46" spans="2:38" ht="21.75" customHeight="1" x14ac:dyDescent="0.15">
      <c r="B46" s="270" t="s">
        <v>53</v>
      </c>
      <c r="C46" s="270"/>
      <c r="D46" s="271" t="s">
        <v>54</v>
      </c>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zoomScale="106" zoomScaleNormal="106" workbookViewId="0">
      <selection activeCell="H3" sqref="H3"/>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72"/>
      <c r="D1" s="272"/>
      <c r="E1" s="273"/>
      <c r="F1" s="273"/>
      <c r="G1" s="273"/>
      <c r="H1" s="273"/>
      <c r="I1" s="273"/>
    </row>
    <row r="2" spans="2:13" s="199" customFormat="1" ht="33.950000000000003" customHeight="1" x14ac:dyDescent="0.15">
      <c r="B2" s="274" t="s">
        <v>480</v>
      </c>
      <c r="C2" s="274"/>
      <c r="D2" s="274"/>
      <c r="E2" s="226" t="s">
        <v>90</v>
      </c>
      <c r="F2" s="227" t="s">
        <v>475</v>
      </c>
      <c r="G2" s="227" t="s">
        <v>476</v>
      </c>
      <c r="H2" s="228" t="s">
        <v>477</v>
      </c>
      <c r="I2" s="275" t="s">
        <v>93</v>
      </c>
    </row>
    <row r="3" spans="2:13" ht="73.5" customHeight="1" x14ac:dyDescent="0.15">
      <c r="B3" s="274"/>
      <c r="C3" s="274"/>
      <c r="D3" s="274"/>
      <c r="E3" s="202" t="s">
        <v>94</v>
      </c>
      <c r="F3" s="203" t="s">
        <v>95</v>
      </c>
      <c r="G3" s="232" t="s">
        <v>481</v>
      </c>
      <c r="H3" s="204" t="s">
        <v>466</v>
      </c>
      <c r="I3" s="276"/>
    </row>
    <row r="4" spans="2:13" x14ac:dyDescent="0.15">
      <c r="B4" s="277" t="s">
        <v>478</v>
      </c>
      <c r="C4" s="278"/>
      <c r="D4" s="229" t="s">
        <v>479</v>
      </c>
      <c r="E4" s="207"/>
      <c r="F4" s="208"/>
      <c r="G4" s="208"/>
      <c r="H4" s="204"/>
      <c r="I4" s="209"/>
    </row>
    <row r="5" spans="2:13" x14ac:dyDescent="0.15">
      <c r="B5" s="225">
        <v>1</v>
      </c>
      <c r="C5" s="211"/>
      <c r="D5" s="211"/>
      <c r="E5" s="212"/>
      <c r="F5" s="213"/>
      <c r="G5" s="213"/>
      <c r="H5" s="214"/>
      <c r="I5" s="224"/>
      <c r="K5" s="223"/>
      <c r="L5" s="222"/>
    </row>
    <row r="6" spans="2:13" x14ac:dyDescent="0.15">
      <c r="B6" s="225">
        <v>2</v>
      </c>
      <c r="C6" s="211"/>
      <c r="D6" s="211"/>
      <c r="E6" s="212"/>
      <c r="F6" s="213"/>
      <c r="G6" s="215"/>
      <c r="H6" s="214"/>
      <c r="I6" s="224"/>
      <c r="K6" s="221"/>
    </row>
    <row r="7" spans="2:13" x14ac:dyDescent="0.15">
      <c r="B7" s="225">
        <v>3</v>
      </c>
      <c r="C7" s="211"/>
      <c r="D7" s="211"/>
      <c r="E7" s="212"/>
      <c r="F7" s="213"/>
      <c r="G7" s="213"/>
      <c r="H7" s="214"/>
      <c r="I7" s="224"/>
      <c r="K7" s="221"/>
      <c r="L7" s="220"/>
      <c r="M7" s="220"/>
    </row>
    <row r="8" spans="2:13" x14ac:dyDescent="0.15">
      <c r="B8" s="225">
        <v>4</v>
      </c>
      <c r="C8" s="211"/>
      <c r="D8" s="211"/>
      <c r="E8" s="212"/>
      <c r="F8" s="213"/>
      <c r="G8" s="215"/>
      <c r="H8" s="214"/>
      <c r="I8" s="224"/>
      <c r="K8" s="221"/>
      <c r="L8" s="220"/>
    </row>
    <row r="9" spans="2:13" x14ac:dyDescent="0.15">
      <c r="B9" s="225">
        <v>5</v>
      </c>
      <c r="C9" s="211"/>
      <c r="D9" s="211"/>
      <c r="E9" s="212"/>
      <c r="F9" s="213"/>
      <c r="G9" s="213"/>
      <c r="H9" s="214"/>
      <c r="I9" s="224"/>
      <c r="K9" s="223"/>
    </row>
    <row r="10" spans="2:13" x14ac:dyDescent="0.15">
      <c r="B10" s="225">
        <v>6</v>
      </c>
      <c r="C10" s="211"/>
      <c r="D10" s="211"/>
      <c r="E10" s="212"/>
      <c r="F10" s="213"/>
      <c r="G10" s="213"/>
      <c r="H10" s="214"/>
      <c r="I10" s="224"/>
      <c r="K10" s="221"/>
    </row>
    <row r="11" spans="2:13" x14ac:dyDescent="0.15">
      <c r="B11" s="225">
        <v>7</v>
      </c>
      <c r="C11" s="211"/>
      <c r="D11" s="211"/>
      <c r="E11" s="212"/>
      <c r="F11" s="213"/>
      <c r="G11" s="213"/>
      <c r="H11" s="214"/>
      <c r="I11" s="224"/>
      <c r="K11" s="221"/>
    </row>
    <row r="12" spans="2:13" x14ac:dyDescent="0.15">
      <c r="B12" s="225">
        <v>9</v>
      </c>
      <c r="C12" s="211"/>
      <c r="D12" s="217"/>
      <c r="E12" s="212"/>
      <c r="F12" s="213"/>
      <c r="G12" s="215"/>
      <c r="H12" s="216"/>
      <c r="I12" s="224"/>
      <c r="K12" s="220"/>
    </row>
    <row r="13" spans="2:13" x14ac:dyDescent="0.15">
      <c r="B13" s="281" t="s">
        <v>103</v>
      </c>
      <c r="C13" s="282"/>
      <c r="D13" s="283"/>
      <c r="E13" s="213">
        <f>SUM(E5:E12)</f>
        <v>0</v>
      </c>
      <c r="F13" s="213">
        <f>SUM(F5:F12)</f>
        <v>0</v>
      </c>
      <c r="G13" s="213">
        <f>SUM(G5:G12)</f>
        <v>0</v>
      </c>
      <c r="H13" s="214">
        <f>F13-G13</f>
        <v>0</v>
      </c>
      <c r="I13" s="230"/>
      <c r="K13" s="220"/>
    </row>
    <row r="15" spans="2:13" ht="118.7" customHeight="1" x14ac:dyDescent="0.15">
      <c r="B15" s="284" t="s">
        <v>104</v>
      </c>
      <c r="C15" s="285"/>
      <c r="D15" s="279"/>
      <c r="E15" s="280"/>
      <c r="F15" s="280"/>
      <c r="G15" s="280"/>
      <c r="H15" s="280"/>
      <c r="I15" s="280"/>
    </row>
    <row r="17" ht="18.75" customHeight="1" x14ac:dyDescent="0.15"/>
    <row r="18" ht="18.75" customHeight="1" x14ac:dyDescent="0.15"/>
    <row r="19" ht="18.75" customHeight="1" x14ac:dyDescent="0.15"/>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18"/>
  <sheetViews>
    <sheetView tabSelected="1" zoomScale="80" zoomScaleNormal="80" workbookViewId="0">
      <selection activeCell="D14" sqref="D14:I14"/>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87" t="s">
        <v>473</v>
      </c>
      <c r="D1" s="287"/>
      <c r="E1" s="288"/>
      <c r="F1" s="288"/>
      <c r="G1" s="288"/>
      <c r="H1" s="288"/>
      <c r="I1" s="288"/>
    </row>
    <row r="2" spans="2:13" s="199" customFormat="1" ht="33.950000000000003" customHeight="1" x14ac:dyDescent="0.15">
      <c r="B2" s="289" t="s">
        <v>89</v>
      </c>
      <c r="C2" s="289"/>
      <c r="D2" s="289"/>
      <c r="E2" s="200" t="s">
        <v>90</v>
      </c>
      <c r="F2" s="201" t="s">
        <v>91</v>
      </c>
      <c r="G2" s="201" t="s">
        <v>92</v>
      </c>
      <c r="H2" s="231" t="s">
        <v>477</v>
      </c>
      <c r="I2" s="275" t="s">
        <v>93</v>
      </c>
    </row>
    <row r="3" spans="2:13" ht="73.5" customHeight="1" x14ac:dyDescent="0.15">
      <c r="B3" s="289"/>
      <c r="C3" s="289"/>
      <c r="D3" s="289"/>
      <c r="E3" s="202" t="s">
        <v>94</v>
      </c>
      <c r="F3" s="203" t="s">
        <v>95</v>
      </c>
      <c r="G3" s="232" t="s">
        <v>481</v>
      </c>
      <c r="H3" s="204" t="s">
        <v>466</v>
      </c>
      <c r="I3" s="276"/>
    </row>
    <row r="4" spans="2:13" x14ac:dyDescent="0.15">
      <c r="B4" s="290" t="s">
        <v>88</v>
      </c>
      <c r="C4" s="290"/>
      <c r="D4" s="206" t="s">
        <v>96</v>
      </c>
      <c r="E4" s="207"/>
      <c r="F4" s="208"/>
      <c r="G4" s="208"/>
      <c r="H4" s="204"/>
      <c r="I4" s="209"/>
    </row>
    <row r="5" spans="2:13" x14ac:dyDescent="0.15">
      <c r="B5" s="210">
        <v>1</v>
      </c>
      <c r="C5" s="211" t="s">
        <v>97</v>
      </c>
      <c r="D5" s="211" t="s">
        <v>474</v>
      </c>
      <c r="E5" s="212">
        <v>240000000</v>
      </c>
      <c r="F5" s="213">
        <f>E5*0.78</f>
        <v>187200000</v>
      </c>
      <c r="G5" s="213">
        <v>124450000</v>
      </c>
      <c r="H5" s="214">
        <f>F5-G5</f>
        <v>62750000</v>
      </c>
      <c r="I5" s="206" t="s">
        <v>467</v>
      </c>
      <c r="K5" s="223"/>
      <c r="L5" s="222"/>
    </row>
    <row r="6" spans="2:13" x14ac:dyDescent="0.15">
      <c r="B6" s="210">
        <v>2</v>
      </c>
      <c r="C6" s="211" t="s">
        <v>97</v>
      </c>
      <c r="D6" s="211" t="s">
        <v>98</v>
      </c>
      <c r="E6" s="212">
        <v>47000000</v>
      </c>
      <c r="F6" s="213">
        <f t="shared" ref="F6:F9" si="0">E6*0.78</f>
        <v>36660000</v>
      </c>
      <c r="G6" s="215" t="s">
        <v>471</v>
      </c>
      <c r="H6" s="214">
        <v>36660000</v>
      </c>
      <c r="I6" s="218" t="s">
        <v>467</v>
      </c>
      <c r="K6" s="221"/>
    </row>
    <row r="7" spans="2:13" x14ac:dyDescent="0.15">
      <c r="B7" s="210">
        <v>3</v>
      </c>
      <c r="C7" s="211" t="s">
        <v>97</v>
      </c>
      <c r="D7" s="211" t="s">
        <v>99</v>
      </c>
      <c r="E7" s="212">
        <v>76000000</v>
      </c>
      <c r="F7" s="213">
        <f t="shared" si="0"/>
        <v>59280000</v>
      </c>
      <c r="G7" s="213">
        <v>0</v>
      </c>
      <c r="H7" s="214">
        <f>F7-G7</f>
        <v>59280000</v>
      </c>
      <c r="I7" s="218" t="s">
        <v>467</v>
      </c>
      <c r="K7" s="221"/>
      <c r="L7" s="220"/>
      <c r="M7" s="220"/>
    </row>
    <row r="8" spans="2:13" x14ac:dyDescent="0.15">
      <c r="B8" s="210">
        <v>4</v>
      </c>
      <c r="C8" s="211" t="s">
        <v>97</v>
      </c>
      <c r="D8" s="211" t="s">
        <v>100</v>
      </c>
      <c r="E8" s="212">
        <v>55000000</v>
      </c>
      <c r="F8" s="213">
        <f>E8*0.78</f>
        <v>42900000</v>
      </c>
      <c r="G8" s="215">
        <v>0</v>
      </c>
      <c r="H8" s="214">
        <v>42900000</v>
      </c>
      <c r="I8" s="218" t="s">
        <v>467</v>
      </c>
      <c r="K8" s="221"/>
      <c r="L8" s="220"/>
    </row>
    <row r="9" spans="2:13" x14ac:dyDescent="0.15">
      <c r="B9" s="210">
        <v>5</v>
      </c>
      <c r="C9" s="211" t="s">
        <v>97</v>
      </c>
      <c r="D9" s="211" t="s">
        <v>101</v>
      </c>
      <c r="E9" s="212">
        <v>45000000</v>
      </c>
      <c r="F9" s="213">
        <f t="shared" si="0"/>
        <v>35100000</v>
      </c>
      <c r="G9" s="213">
        <v>0</v>
      </c>
      <c r="H9" s="214">
        <f>F9-G9</f>
        <v>35100000</v>
      </c>
      <c r="I9" s="218" t="s">
        <v>467</v>
      </c>
      <c r="K9" s="223"/>
    </row>
    <row r="10" spans="2:13" x14ac:dyDescent="0.15">
      <c r="B10" s="210">
        <v>6</v>
      </c>
      <c r="C10" s="211" t="s">
        <v>97</v>
      </c>
      <c r="D10" s="211" t="s">
        <v>102</v>
      </c>
      <c r="E10" s="212">
        <v>17500000</v>
      </c>
      <c r="F10" s="213">
        <f>E10*0.78</f>
        <v>13650000</v>
      </c>
      <c r="G10" s="213">
        <f>F10*0.34</f>
        <v>4641000</v>
      </c>
      <c r="H10" s="214">
        <f>F10-G10</f>
        <v>9009000</v>
      </c>
      <c r="I10" s="218" t="s">
        <v>467</v>
      </c>
      <c r="K10" s="221"/>
    </row>
    <row r="11" spans="2:13" x14ac:dyDescent="0.15">
      <c r="B11" s="219">
        <v>7</v>
      </c>
      <c r="C11" s="211" t="s">
        <v>97</v>
      </c>
      <c r="D11" s="217" t="s">
        <v>469</v>
      </c>
      <c r="E11" s="212">
        <v>37000000</v>
      </c>
      <c r="F11" s="213">
        <v>0</v>
      </c>
      <c r="G11" s="215">
        <v>0</v>
      </c>
      <c r="H11" s="216" t="s">
        <v>470</v>
      </c>
      <c r="I11" s="218" t="s">
        <v>467</v>
      </c>
      <c r="K11" s="220"/>
    </row>
    <row r="12" spans="2:13" x14ac:dyDescent="0.15">
      <c r="B12" s="281" t="s">
        <v>103</v>
      </c>
      <c r="C12" s="282"/>
      <c r="D12" s="283"/>
      <c r="E12" s="213">
        <f>SUM(E5:E11)</f>
        <v>517500000</v>
      </c>
      <c r="F12" s="213">
        <f>SUM(F5:F11)</f>
        <v>374790000</v>
      </c>
      <c r="G12" s="213">
        <f>SUM(G5:G11)</f>
        <v>129091000</v>
      </c>
      <c r="H12" s="214">
        <f>F12-G12</f>
        <v>245699000</v>
      </c>
      <c r="I12" s="230"/>
      <c r="K12" s="220"/>
    </row>
    <row r="14" spans="2:13" ht="78" customHeight="1" x14ac:dyDescent="0.15">
      <c r="B14" s="284" t="s">
        <v>104</v>
      </c>
      <c r="C14" s="285"/>
      <c r="D14" s="279" t="s">
        <v>482</v>
      </c>
      <c r="E14" s="280"/>
      <c r="F14" s="280"/>
      <c r="G14" s="280"/>
      <c r="H14" s="280"/>
      <c r="I14" s="280"/>
    </row>
    <row r="15" spans="2:13" x14ac:dyDescent="0.15">
      <c r="C15" s="205" t="s">
        <v>105</v>
      </c>
    </row>
    <row r="16" spans="2:13" ht="40.5" customHeight="1" x14ac:dyDescent="0.15">
      <c r="C16" s="286" t="s">
        <v>106</v>
      </c>
      <c r="D16" s="286"/>
      <c r="E16" s="286"/>
      <c r="F16" s="286"/>
      <c r="G16" s="286"/>
      <c r="H16" s="286"/>
      <c r="I16" s="286"/>
    </row>
    <row r="17" spans="3:3" x14ac:dyDescent="0.15">
      <c r="C17" s="205" t="s">
        <v>472</v>
      </c>
    </row>
    <row r="18" spans="3:3" x14ac:dyDescent="0.15">
      <c r="C18" s="205" t="s">
        <v>468</v>
      </c>
    </row>
  </sheetData>
  <mergeCells count="8">
    <mergeCell ref="C16:I16"/>
    <mergeCell ref="C1:I1"/>
    <mergeCell ref="B2:D3"/>
    <mergeCell ref="I2:I3"/>
    <mergeCell ref="B4:C4"/>
    <mergeCell ref="D14:I14"/>
    <mergeCell ref="B12:D12"/>
    <mergeCell ref="B14:C14"/>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107</v>
      </c>
      <c r="J1" s="198"/>
    </row>
    <row r="2" spans="1:20" s="191" customFormat="1" ht="25.5" customHeight="1" thickBot="1" x14ac:dyDescent="0.2">
      <c r="B2" s="189" t="s">
        <v>108</v>
      </c>
      <c r="D2" s="191">
        <v>10</v>
      </c>
      <c r="J2" s="189" t="s">
        <v>108</v>
      </c>
      <c r="L2" s="191">
        <v>11</v>
      </c>
    </row>
    <row r="3" spans="1:20" s="191" customFormat="1" ht="25.5" customHeight="1" thickBot="1" x14ac:dyDescent="0.2">
      <c r="B3" s="315" t="s">
        <v>109</v>
      </c>
      <c r="C3" s="316"/>
      <c r="D3" s="192" t="s">
        <v>110</v>
      </c>
      <c r="E3" s="317" t="s">
        <v>111</v>
      </c>
      <c r="F3" s="316"/>
      <c r="G3" s="318" t="s">
        <v>112</v>
      </c>
      <c r="H3" s="319"/>
      <c r="J3" s="315" t="s">
        <v>109</v>
      </c>
      <c r="K3" s="316"/>
      <c r="L3" s="192" t="s">
        <v>110</v>
      </c>
      <c r="M3" s="317" t="s">
        <v>111</v>
      </c>
      <c r="N3" s="316"/>
      <c r="O3" s="318" t="s">
        <v>112</v>
      </c>
      <c r="P3" s="319"/>
      <c r="S3" s="180" t="s">
        <v>79</v>
      </c>
      <c r="T3" s="181" t="s">
        <v>80</v>
      </c>
    </row>
    <row r="4" spans="1:20" ht="25.5" customHeight="1" x14ac:dyDescent="0.15">
      <c r="B4" s="309">
        <v>1</v>
      </c>
      <c r="C4" s="310"/>
      <c r="D4" s="193">
        <f>VLOOKUP($D$2,$S$4:$T$58,2,FALSE)</f>
        <v>0.12330000000000001</v>
      </c>
      <c r="E4" s="311">
        <v>100</v>
      </c>
      <c r="F4" s="312"/>
      <c r="G4" s="313">
        <f>B4*D4*E4</f>
        <v>12.33</v>
      </c>
      <c r="H4" s="314"/>
      <c r="I4" s="190"/>
      <c r="J4" s="309">
        <v>1</v>
      </c>
      <c r="K4" s="310"/>
      <c r="L4" s="193">
        <f>VLOOKUP($L$2,$S$4:$T$58,2,FALSE)</f>
        <v>0.1142</v>
      </c>
      <c r="M4" s="311">
        <v>100</v>
      </c>
      <c r="N4" s="312"/>
      <c r="O4" s="313">
        <f>J4*L4*M4</f>
        <v>11.42</v>
      </c>
      <c r="P4" s="314"/>
      <c r="Q4" s="190"/>
      <c r="R4" s="189"/>
      <c r="S4" s="182">
        <v>5</v>
      </c>
      <c r="T4" s="183">
        <v>0.22459999999999999</v>
      </c>
    </row>
    <row r="5" spans="1:20" ht="25.5" customHeight="1" x14ac:dyDescent="0.15">
      <c r="B5" s="297">
        <v>2</v>
      </c>
      <c r="C5" s="298"/>
      <c r="D5" s="194">
        <f t="shared" ref="D5:D21" si="0">VLOOKUP($D$2,$S$4:$T$58,2,FALSE)</f>
        <v>0.12330000000000001</v>
      </c>
      <c r="E5" s="299">
        <v>100</v>
      </c>
      <c r="F5" s="300"/>
      <c r="G5" s="301">
        <f t="shared" ref="G5:G21" si="1">B5*D5*E5</f>
        <v>24.66</v>
      </c>
      <c r="H5" s="302"/>
      <c r="I5" s="190"/>
      <c r="J5" s="297">
        <v>2</v>
      </c>
      <c r="K5" s="298"/>
      <c r="L5" s="194">
        <f t="shared" ref="L5:L21" si="2">VLOOKUP($L$2,$S$4:$T$58,2,FALSE)</f>
        <v>0.1142</v>
      </c>
      <c r="M5" s="299">
        <v>100</v>
      </c>
      <c r="N5" s="300"/>
      <c r="O5" s="301">
        <f t="shared" ref="O5:O18" si="3">J5*L5*M5</f>
        <v>22.84</v>
      </c>
      <c r="P5" s="302"/>
      <c r="Q5" s="190"/>
      <c r="R5" s="189"/>
      <c r="S5" s="184">
        <v>6</v>
      </c>
      <c r="T5" s="185">
        <v>0.1908</v>
      </c>
    </row>
    <row r="6" spans="1:20" ht="25.5" customHeight="1" x14ac:dyDescent="0.15">
      <c r="B6" s="297">
        <v>3</v>
      </c>
      <c r="C6" s="298"/>
      <c r="D6" s="194">
        <f t="shared" si="0"/>
        <v>0.12330000000000001</v>
      </c>
      <c r="E6" s="299">
        <v>100</v>
      </c>
      <c r="F6" s="300"/>
      <c r="G6" s="301">
        <f t="shared" si="1"/>
        <v>36.99</v>
      </c>
      <c r="H6" s="302"/>
      <c r="I6" s="190"/>
      <c r="J6" s="297">
        <v>3</v>
      </c>
      <c r="K6" s="298"/>
      <c r="L6" s="194">
        <f t="shared" si="2"/>
        <v>0.1142</v>
      </c>
      <c r="M6" s="299">
        <v>100</v>
      </c>
      <c r="N6" s="300"/>
      <c r="O6" s="301">
        <f t="shared" si="3"/>
        <v>34.260000000000005</v>
      </c>
      <c r="P6" s="302"/>
      <c r="Q6" s="190"/>
      <c r="R6" s="189"/>
      <c r="S6" s="184">
        <v>7</v>
      </c>
      <c r="T6" s="185">
        <v>0.1666</v>
      </c>
    </row>
    <row r="7" spans="1:20" ht="25.5" customHeight="1" x14ac:dyDescent="0.15">
      <c r="B7" s="297">
        <v>4</v>
      </c>
      <c r="C7" s="298"/>
      <c r="D7" s="194">
        <f t="shared" si="0"/>
        <v>0.12330000000000001</v>
      </c>
      <c r="E7" s="299">
        <v>100</v>
      </c>
      <c r="F7" s="300"/>
      <c r="G7" s="301">
        <f t="shared" si="1"/>
        <v>49.32</v>
      </c>
      <c r="H7" s="302"/>
      <c r="I7" s="190"/>
      <c r="J7" s="297">
        <v>4</v>
      </c>
      <c r="K7" s="298"/>
      <c r="L7" s="194">
        <f t="shared" si="2"/>
        <v>0.1142</v>
      </c>
      <c r="M7" s="299">
        <v>100</v>
      </c>
      <c r="N7" s="300"/>
      <c r="O7" s="301">
        <f t="shared" si="3"/>
        <v>45.68</v>
      </c>
      <c r="P7" s="302"/>
      <c r="Q7" s="190"/>
      <c r="R7" s="189"/>
      <c r="S7" s="184">
        <v>8</v>
      </c>
      <c r="T7" s="185">
        <v>0.14849999999999999</v>
      </c>
    </row>
    <row r="8" spans="1:20" ht="25.5" customHeight="1" x14ac:dyDescent="0.15">
      <c r="B8" s="297">
        <v>5</v>
      </c>
      <c r="C8" s="298"/>
      <c r="D8" s="194">
        <f t="shared" si="0"/>
        <v>0.12330000000000001</v>
      </c>
      <c r="E8" s="299">
        <v>100</v>
      </c>
      <c r="F8" s="300"/>
      <c r="G8" s="301">
        <f t="shared" si="1"/>
        <v>61.650000000000006</v>
      </c>
      <c r="H8" s="302"/>
      <c r="I8" s="190"/>
      <c r="J8" s="297">
        <v>5</v>
      </c>
      <c r="K8" s="298"/>
      <c r="L8" s="194">
        <f t="shared" si="2"/>
        <v>0.1142</v>
      </c>
      <c r="M8" s="299">
        <v>100</v>
      </c>
      <c r="N8" s="300"/>
      <c r="O8" s="301">
        <f t="shared" si="3"/>
        <v>57.099999999999994</v>
      </c>
      <c r="P8" s="302"/>
      <c r="Q8" s="190"/>
      <c r="R8" s="189"/>
      <c r="S8" s="184">
        <v>9</v>
      </c>
      <c r="T8" s="185">
        <v>0.13450000000000001</v>
      </c>
    </row>
    <row r="9" spans="1:20" ht="25.5" customHeight="1" x14ac:dyDescent="0.15">
      <c r="B9" s="297">
        <v>6</v>
      </c>
      <c r="C9" s="298"/>
      <c r="D9" s="194">
        <f t="shared" si="0"/>
        <v>0.12330000000000001</v>
      </c>
      <c r="E9" s="299">
        <v>100</v>
      </c>
      <c r="F9" s="300"/>
      <c r="G9" s="301">
        <f t="shared" si="1"/>
        <v>73.98</v>
      </c>
      <c r="H9" s="302"/>
      <c r="I9" s="190"/>
      <c r="J9" s="297">
        <v>6</v>
      </c>
      <c r="K9" s="298"/>
      <c r="L9" s="194">
        <f t="shared" si="2"/>
        <v>0.1142</v>
      </c>
      <c r="M9" s="299">
        <v>100</v>
      </c>
      <c r="N9" s="300"/>
      <c r="O9" s="301">
        <f t="shared" si="3"/>
        <v>68.52000000000001</v>
      </c>
      <c r="P9" s="302"/>
      <c r="Q9" s="190"/>
      <c r="R9" s="189"/>
      <c r="S9" s="184">
        <v>10</v>
      </c>
      <c r="T9" s="185">
        <v>0.12330000000000001</v>
      </c>
    </row>
    <row r="10" spans="1:20" ht="25.5" customHeight="1" x14ac:dyDescent="0.15">
      <c r="B10" s="297">
        <v>7</v>
      </c>
      <c r="C10" s="298"/>
      <c r="D10" s="194">
        <f t="shared" si="0"/>
        <v>0.12330000000000001</v>
      </c>
      <c r="E10" s="299">
        <v>100</v>
      </c>
      <c r="F10" s="300"/>
      <c r="G10" s="301">
        <f t="shared" si="1"/>
        <v>86.31</v>
      </c>
      <c r="H10" s="302"/>
      <c r="I10" s="190"/>
      <c r="J10" s="297">
        <v>7</v>
      </c>
      <c r="K10" s="298"/>
      <c r="L10" s="194">
        <f t="shared" si="2"/>
        <v>0.1142</v>
      </c>
      <c r="M10" s="299">
        <v>100</v>
      </c>
      <c r="N10" s="300"/>
      <c r="O10" s="301">
        <f t="shared" si="3"/>
        <v>79.94</v>
      </c>
      <c r="P10" s="302"/>
      <c r="Q10" s="190"/>
      <c r="R10" s="189"/>
      <c r="S10" s="184">
        <v>11</v>
      </c>
      <c r="T10" s="185">
        <v>0.1142</v>
      </c>
    </row>
    <row r="11" spans="1:20" ht="25.5" customHeight="1" x14ac:dyDescent="0.15">
      <c r="B11" s="297">
        <v>8</v>
      </c>
      <c r="C11" s="298"/>
      <c r="D11" s="194">
        <f t="shared" si="0"/>
        <v>0.12330000000000001</v>
      </c>
      <c r="E11" s="299">
        <v>100</v>
      </c>
      <c r="F11" s="300"/>
      <c r="G11" s="301">
        <f t="shared" si="1"/>
        <v>98.64</v>
      </c>
      <c r="H11" s="302"/>
      <c r="I11" s="190"/>
      <c r="J11" s="297">
        <v>8</v>
      </c>
      <c r="K11" s="298"/>
      <c r="L11" s="194">
        <f t="shared" si="2"/>
        <v>0.1142</v>
      </c>
      <c r="M11" s="299">
        <v>100</v>
      </c>
      <c r="N11" s="300"/>
      <c r="O11" s="301">
        <f t="shared" si="3"/>
        <v>91.36</v>
      </c>
      <c r="P11" s="302"/>
      <c r="Q11" s="190"/>
      <c r="R11" s="189"/>
      <c r="S11" s="184">
        <v>12</v>
      </c>
      <c r="T11" s="185">
        <v>0.1066</v>
      </c>
    </row>
    <row r="12" spans="1:20" ht="25.5" customHeight="1" x14ac:dyDescent="0.15">
      <c r="B12" s="303">
        <v>9</v>
      </c>
      <c r="C12" s="304"/>
      <c r="D12" s="196">
        <f t="shared" si="0"/>
        <v>0.12330000000000001</v>
      </c>
      <c r="E12" s="305">
        <v>100</v>
      </c>
      <c r="F12" s="306"/>
      <c r="G12" s="307">
        <f t="shared" si="1"/>
        <v>110.97000000000001</v>
      </c>
      <c r="H12" s="308"/>
      <c r="I12" s="190"/>
      <c r="J12" s="303">
        <v>9</v>
      </c>
      <c r="K12" s="304"/>
      <c r="L12" s="196">
        <f t="shared" si="2"/>
        <v>0.1142</v>
      </c>
      <c r="M12" s="305">
        <v>100</v>
      </c>
      <c r="N12" s="306"/>
      <c r="O12" s="307">
        <f t="shared" si="3"/>
        <v>102.78</v>
      </c>
      <c r="P12" s="308"/>
      <c r="Q12" s="190"/>
      <c r="R12" s="189"/>
      <c r="S12" s="184">
        <v>13</v>
      </c>
      <c r="T12" s="185">
        <v>0.10009999999999999</v>
      </c>
    </row>
    <row r="13" spans="1:20" ht="25.5" customHeight="1" x14ac:dyDescent="0.15">
      <c r="B13" s="297">
        <v>10</v>
      </c>
      <c r="C13" s="298"/>
      <c r="D13" s="194">
        <f t="shared" si="0"/>
        <v>0.12330000000000001</v>
      </c>
      <c r="E13" s="299">
        <v>100</v>
      </c>
      <c r="F13" s="300"/>
      <c r="G13" s="301">
        <f t="shared" si="1"/>
        <v>123.30000000000001</v>
      </c>
      <c r="H13" s="302"/>
      <c r="I13" s="190"/>
      <c r="J13" s="297">
        <v>10</v>
      </c>
      <c r="K13" s="298"/>
      <c r="L13" s="194">
        <f t="shared" si="2"/>
        <v>0.1142</v>
      </c>
      <c r="M13" s="299">
        <v>100</v>
      </c>
      <c r="N13" s="300"/>
      <c r="O13" s="301">
        <f t="shared" si="3"/>
        <v>114.19999999999999</v>
      </c>
      <c r="P13" s="302"/>
      <c r="Q13" s="190"/>
      <c r="R13" s="189"/>
      <c r="S13" s="184">
        <v>14</v>
      </c>
      <c r="T13" s="185">
        <v>9.4700000000000006E-2</v>
      </c>
    </row>
    <row r="14" spans="1:20" ht="25.5" customHeight="1" x14ac:dyDescent="0.15">
      <c r="B14" s="297">
        <v>11</v>
      </c>
      <c r="C14" s="298"/>
      <c r="D14" s="194">
        <f t="shared" si="0"/>
        <v>0.12330000000000001</v>
      </c>
      <c r="E14" s="299">
        <v>100</v>
      </c>
      <c r="F14" s="300"/>
      <c r="G14" s="301">
        <f t="shared" si="1"/>
        <v>135.63</v>
      </c>
      <c r="H14" s="302"/>
      <c r="I14" s="190"/>
      <c r="J14" s="297">
        <v>11</v>
      </c>
      <c r="K14" s="298"/>
      <c r="L14" s="194">
        <f t="shared" si="2"/>
        <v>0.1142</v>
      </c>
      <c r="M14" s="299">
        <v>100</v>
      </c>
      <c r="N14" s="300"/>
      <c r="O14" s="301">
        <f t="shared" si="3"/>
        <v>125.62</v>
      </c>
      <c r="P14" s="302"/>
      <c r="Q14" s="190"/>
      <c r="R14" s="189"/>
      <c r="S14" s="184">
        <v>15</v>
      </c>
      <c r="T14" s="185">
        <v>8.9899999999999994E-2</v>
      </c>
    </row>
    <row r="15" spans="1:20" ht="25.5" customHeight="1" x14ac:dyDescent="0.15">
      <c r="B15" s="297">
        <v>12</v>
      </c>
      <c r="C15" s="298"/>
      <c r="D15" s="194">
        <f t="shared" si="0"/>
        <v>0.12330000000000001</v>
      </c>
      <c r="E15" s="299">
        <v>100</v>
      </c>
      <c r="F15" s="300"/>
      <c r="G15" s="301">
        <f t="shared" si="1"/>
        <v>147.96</v>
      </c>
      <c r="H15" s="302"/>
      <c r="I15" s="190"/>
      <c r="J15" s="297">
        <v>12</v>
      </c>
      <c r="K15" s="298"/>
      <c r="L15" s="194">
        <f t="shared" si="2"/>
        <v>0.1142</v>
      </c>
      <c r="M15" s="299">
        <v>100</v>
      </c>
      <c r="N15" s="300"/>
      <c r="O15" s="301">
        <f t="shared" si="3"/>
        <v>137.04000000000002</v>
      </c>
      <c r="P15" s="302"/>
      <c r="Q15" s="190"/>
      <c r="R15" s="189"/>
      <c r="S15" s="184">
        <v>16</v>
      </c>
      <c r="T15" s="185">
        <v>8.5800000000000001E-2</v>
      </c>
    </row>
    <row r="16" spans="1:20" ht="25.5" customHeight="1" x14ac:dyDescent="0.15">
      <c r="B16" s="297">
        <v>13</v>
      </c>
      <c r="C16" s="298"/>
      <c r="D16" s="194">
        <f t="shared" si="0"/>
        <v>0.12330000000000001</v>
      </c>
      <c r="E16" s="299">
        <v>100</v>
      </c>
      <c r="F16" s="300"/>
      <c r="G16" s="301">
        <f t="shared" si="1"/>
        <v>160.29</v>
      </c>
      <c r="H16" s="302"/>
      <c r="I16" s="190"/>
      <c r="J16" s="297">
        <v>13</v>
      </c>
      <c r="K16" s="298"/>
      <c r="L16" s="194">
        <f t="shared" si="2"/>
        <v>0.1142</v>
      </c>
      <c r="M16" s="299">
        <v>100</v>
      </c>
      <c r="N16" s="300"/>
      <c r="O16" s="301">
        <f t="shared" si="3"/>
        <v>148.45999999999998</v>
      </c>
      <c r="P16" s="302"/>
      <c r="Q16" s="190"/>
      <c r="R16" s="189"/>
      <c r="S16" s="184">
        <v>17</v>
      </c>
      <c r="T16" s="185">
        <v>8.2199999999999995E-2</v>
      </c>
    </row>
    <row r="17" spans="2:23" ht="25.5" customHeight="1" x14ac:dyDescent="0.15">
      <c r="B17" s="297">
        <v>14</v>
      </c>
      <c r="C17" s="298"/>
      <c r="D17" s="194">
        <f t="shared" si="0"/>
        <v>0.12330000000000001</v>
      </c>
      <c r="E17" s="299">
        <v>100</v>
      </c>
      <c r="F17" s="300"/>
      <c r="G17" s="301">
        <f t="shared" si="1"/>
        <v>172.62</v>
      </c>
      <c r="H17" s="302"/>
      <c r="I17" s="190"/>
      <c r="J17" s="297">
        <v>14</v>
      </c>
      <c r="K17" s="298"/>
      <c r="L17" s="194">
        <f t="shared" si="2"/>
        <v>0.1142</v>
      </c>
      <c r="M17" s="299">
        <v>100</v>
      </c>
      <c r="N17" s="300"/>
      <c r="O17" s="301">
        <f t="shared" si="3"/>
        <v>159.88</v>
      </c>
      <c r="P17" s="302"/>
      <c r="Q17" s="190"/>
      <c r="R17" s="189"/>
      <c r="S17" s="184">
        <v>18</v>
      </c>
      <c r="T17" s="185">
        <v>7.9000000000000001E-2</v>
      </c>
    </row>
    <row r="18" spans="2:23" ht="25.5" customHeight="1" x14ac:dyDescent="0.15">
      <c r="B18" s="297">
        <v>15</v>
      </c>
      <c r="C18" s="298"/>
      <c r="D18" s="194">
        <f t="shared" si="0"/>
        <v>0.12330000000000001</v>
      </c>
      <c r="E18" s="299">
        <v>100</v>
      </c>
      <c r="F18" s="300"/>
      <c r="G18" s="301">
        <f t="shared" si="1"/>
        <v>184.95000000000002</v>
      </c>
      <c r="H18" s="302"/>
      <c r="I18" s="190"/>
      <c r="J18" s="297">
        <v>15</v>
      </c>
      <c r="K18" s="298"/>
      <c r="L18" s="194">
        <f t="shared" si="2"/>
        <v>0.1142</v>
      </c>
      <c r="M18" s="299">
        <v>100</v>
      </c>
      <c r="N18" s="300"/>
      <c r="O18" s="301">
        <f t="shared" si="3"/>
        <v>171.29999999999998</v>
      </c>
      <c r="P18" s="302"/>
      <c r="Q18" s="190"/>
      <c r="R18" s="189"/>
      <c r="S18" s="184">
        <v>19</v>
      </c>
      <c r="T18" s="185">
        <v>7.6100000000000001E-2</v>
      </c>
    </row>
    <row r="19" spans="2:23" ht="25.5" customHeight="1" x14ac:dyDescent="0.15">
      <c r="B19" s="297">
        <v>16</v>
      </c>
      <c r="C19" s="298"/>
      <c r="D19" s="194">
        <f t="shared" si="0"/>
        <v>0.12330000000000001</v>
      </c>
      <c r="E19" s="299">
        <v>100</v>
      </c>
      <c r="F19" s="300"/>
      <c r="G19" s="301">
        <f t="shared" si="1"/>
        <v>197.28</v>
      </c>
      <c r="H19" s="302"/>
      <c r="I19" s="190"/>
      <c r="J19" s="297">
        <v>16</v>
      </c>
      <c r="K19" s="298"/>
      <c r="L19" s="194">
        <f t="shared" si="2"/>
        <v>0.1142</v>
      </c>
      <c r="M19" s="299">
        <v>100</v>
      </c>
      <c r="N19" s="300"/>
      <c r="O19" s="301">
        <f t="shared" ref="O19" si="4">J19*L19*M19</f>
        <v>182.72</v>
      </c>
      <c r="P19" s="302"/>
      <c r="Q19" s="190"/>
      <c r="R19" s="189"/>
      <c r="S19" s="184">
        <v>20</v>
      </c>
      <c r="T19" s="185">
        <v>7.3599999999999999E-2</v>
      </c>
    </row>
    <row r="20" spans="2:23" ht="25.5" customHeight="1" x14ac:dyDescent="0.15">
      <c r="B20" s="303">
        <v>17</v>
      </c>
      <c r="C20" s="304"/>
      <c r="D20" s="196">
        <f t="shared" si="0"/>
        <v>0.12330000000000001</v>
      </c>
      <c r="E20" s="305">
        <v>100</v>
      </c>
      <c r="F20" s="306"/>
      <c r="G20" s="307">
        <f t="shared" si="1"/>
        <v>209.61000000000004</v>
      </c>
      <c r="H20" s="308"/>
      <c r="I20" s="190"/>
      <c r="J20" s="297">
        <v>17</v>
      </c>
      <c r="K20" s="298"/>
      <c r="L20" s="194">
        <f t="shared" si="2"/>
        <v>0.1142</v>
      </c>
      <c r="M20" s="299">
        <v>100</v>
      </c>
      <c r="N20" s="300"/>
      <c r="O20" s="301">
        <f t="shared" ref="O20:O21" si="5">J20*L20*M20</f>
        <v>194.14000000000001</v>
      </c>
      <c r="P20" s="302"/>
      <c r="Q20" s="190"/>
      <c r="R20" s="189"/>
      <c r="S20" s="184">
        <v>21</v>
      </c>
      <c r="T20" s="185">
        <v>7.1300000000000002E-2</v>
      </c>
    </row>
    <row r="21" spans="2:23" ht="25.5" customHeight="1" x14ac:dyDescent="0.15">
      <c r="B21" s="297">
        <v>18</v>
      </c>
      <c r="C21" s="298"/>
      <c r="D21" s="194">
        <f t="shared" si="0"/>
        <v>0.12330000000000001</v>
      </c>
      <c r="E21" s="299">
        <v>100</v>
      </c>
      <c r="F21" s="300"/>
      <c r="G21" s="301">
        <f t="shared" si="1"/>
        <v>221.94000000000003</v>
      </c>
      <c r="H21" s="302"/>
      <c r="I21" s="190"/>
      <c r="J21" s="303">
        <v>18</v>
      </c>
      <c r="K21" s="304"/>
      <c r="L21" s="196">
        <f t="shared" si="2"/>
        <v>0.1142</v>
      </c>
      <c r="M21" s="305">
        <v>100</v>
      </c>
      <c r="N21" s="306"/>
      <c r="O21" s="307">
        <f t="shared" si="5"/>
        <v>205.56</v>
      </c>
      <c r="P21" s="308"/>
      <c r="Q21" s="190"/>
      <c r="R21" s="189"/>
      <c r="S21" s="184">
        <v>22</v>
      </c>
      <c r="T21" s="185">
        <v>6.9199999999999998E-2</v>
      </c>
    </row>
    <row r="22" spans="2:23" ht="25.5" customHeight="1" thickBot="1" x14ac:dyDescent="0.2">
      <c r="B22" s="291"/>
      <c r="C22" s="292"/>
      <c r="D22" s="195"/>
      <c r="E22" s="293"/>
      <c r="F22" s="294"/>
      <c r="G22" s="295"/>
      <c r="H22" s="296"/>
      <c r="I22" s="190"/>
      <c r="J22" s="291"/>
      <c r="K22" s="292"/>
      <c r="L22" s="195"/>
      <c r="M22" s="293"/>
      <c r="N22" s="294"/>
      <c r="O22" s="295"/>
      <c r="P22" s="296"/>
      <c r="Q22" s="190"/>
      <c r="R22" s="189"/>
      <c r="S22" s="184">
        <v>23</v>
      </c>
      <c r="T22" s="185">
        <v>6.7299999999999999E-2</v>
      </c>
    </row>
    <row r="23" spans="2:23" x14ac:dyDescent="0.15">
      <c r="S23" s="184">
        <v>24</v>
      </c>
      <c r="T23" s="185">
        <v>6.5600000000000006E-2</v>
      </c>
    </row>
    <row r="24" spans="2:23" s="191" customFormat="1" ht="25.5" customHeight="1" thickBot="1" x14ac:dyDescent="0.2">
      <c r="B24" s="189" t="s">
        <v>108</v>
      </c>
      <c r="D24" s="191">
        <v>15</v>
      </c>
      <c r="J24" s="189" t="s">
        <v>108</v>
      </c>
      <c r="L24" s="191">
        <v>20</v>
      </c>
      <c r="R24" s="188"/>
      <c r="S24" s="184">
        <v>25</v>
      </c>
      <c r="T24" s="185">
        <v>6.4000000000000001E-2</v>
      </c>
      <c r="U24" s="188"/>
      <c r="V24" s="188"/>
      <c r="W24" s="188"/>
    </row>
    <row r="25" spans="2:23" s="191" customFormat="1" ht="25.5" customHeight="1" thickBot="1" x14ac:dyDescent="0.2">
      <c r="B25" s="315" t="s">
        <v>109</v>
      </c>
      <c r="C25" s="316"/>
      <c r="D25" s="192" t="s">
        <v>110</v>
      </c>
      <c r="E25" s="317" t="s">
        <v>111</v>
      </c>
      <c r="F25" s="316"/>
      <c r="G25" s="318" t="s">
        <v>112</v>
      </c>
      <c r="H25" s="319"/>
      <c r="J25" s="315" t="s">
        <v>109</v>
      </c>
      <c r="K25" s="316"/>
      <c r="L25" s="192" t="s">
        <v>110</v>
      </c>
      <c r="M25" s="317" t="s">
        <v>111</v>
      </c>
      <c r="N25" s="316"/>
      <c r="O25" s="318" t="s">
        <v>112</v>
      </c>
      <c r="P25" s="319"/>
      <c r="R25" s="188"/>
      <c r="S25" s="184">
        <v>26</v>
      </c>
      <c r="T25" s="185">
        <v>6.2600000000000003E-2</v>
      </c>
      <c r="U25" s="188"/>
      <c r="V25" s="188"/>
      <c r="W25" s="188"/>
    </row>
    <row r="26" spans="2:23" ht="25.5" customHeight="1" x14ac:dyDescent="0.15">
      <c r="B26" s="309">
        <v>1</v>
      </c>
      <c r="C26" s="310"/>
      <c r="D26" s="193">
        <f t="shared" ref="D26:D40" si="6">VLOOKUP($D$24,$S$4:$T$58,2,FALSE)</f>
        <v>8.9899999999999994E-2</v>
      </c>
      <c r="E26" s="311">
        <v>100</v>
      </c>
      <c r="F26" s="312"/>
      <c r="G26" s="313">
        <f>B26*D26*E26</f>
        <v>8.99</v>
      </c>
      <c r="H26" s="314"/>
      <c r="I26" s="190"/>
      <c r="J26" s="309">
        <v>1</v>
      </c>
      <c r="K26" s="310"/>
      <c r="L26" s="193">
        <f t="shared" ref="L26:L40" si="7">VLOOKUP($L$24,$S$4:$T$58,2,FALSE)</f>
        <v>7.3599999999999999E-2</v>
      </c>
      <c r="M26" s="311">
        <v>100</v>
      </c>
      <c r="N26" s="312"/>
      <c r="O26" s="313">
        <f>J26*L26*M26</f>
        <v>7.3599999999999994</v>
      </c>
      <c r="P26" s="314"/>
      <c r="Q26" s="190"/>
      <c r="S26" s="184">
        <v>27</v>
      </c>
      <c r="T26" s="185">
        <v>6.1199999999999997E-2</v>
      </c>
    </row>
    <row r="27" spans="2:23" ht="25.5" customHeight="1" x14ac:dyDescent="0.15">
      <c r="B27" s="297">
        <v>2</v>
      </c>
      <c r="C27" s="298"/>
      <c r="D27" s="194">
        <f t="shared" si="6"/>
        <v>8.9899999999999994E-2</v>
      </c>
      <c r="E27" s="299">
        <v>100</v>
      </c>
      <c r="F27" s="300"/>
      <c r="G27" s="301">
        <f t="shared" ref="G27:G34" si="8">B27*D27*E27</f>
        <v>17.98</v>
      </c>
      <c r="H27" s="302"/>
      <c r="I27" s="190"/>
      <c r="J27" s="297">
        <v>2</v>
      </c>
      <c r="K27" s="298"/>
      <c r="L27" s="194">
        <f t="shared" si="7"/>
        <v>7.3599999999999999E-2</v>
      </c>
      <c r="M27" s="299">
        <v>100</v>
      </c>
      <c r="N27" s="300"/>
      <c r="O27" s="301">
        <f t="shared" ref="O27:O43" si="9">J27*L27*M27</f>
        <v>14.719999999999999</v>
      </c>
      <c r="P27" s="302"/>
      <c r="Q27" s="190"/>
      <c r="S27" s="184">
        <v>28</v>
      </c>
      <c r="T27" s="185">
        <v>0.06</v>
      </c>
    </row>
    <row r="28" spans="2:23" ht="25.5" customHeight="1" x14ac:dyDescent="0.15">
      <c r="B28" s="297">
        <v>3</v>
      </c>
      <c r="C28" s="298"/>
      <c r="D28" s="194">
        <f t="shared" si="6"/>
        <v>8.9899999999999994E-2</v>
      </c>
      <c r="E28" s="299">
        <v>100</v>
      </c>
      <c r="F28" s="300"/>
      <c r="G28" s="301">
        <f t="shared" si="8"/>
        <v>26.97</v>
      </c>
      <c r="H28" s="302"/>
      <c r="I28" s="190"/>
      <c r="J28" s="297">
        <v>3</v>
      </c>
      <c r="K28" s="298"/>
      <c r="L28" s="194">
        <f t="shared" si="7"/>
        <v>7.3599999999999999E-2</v>
      </c>
      <c r="M28" s="299">
        <v>100</v>
      </c>
      <c r="N28" s="300"/>
      <c r="O28" s="301">
        <f t="shared" si="9"/>
        <v>22.08</v>
      </c>
      <c r="P28" s="302"/>
      <c r="Q28" s="190"/>
      <c r="S28" s="184">
        <v>29</v>
      </c>
      <c r="T28" s="185">
        <v>5.8900000000000001E-2</v>
      </c>
    </row>
    <row r="29" spans="2:23" ht="25.5" customHeight="1" x14ac:dyDescent="0.15">
      <c r="B29" s="297">
        <v>4</v>
      </c>
      <c r="C29" s="298"/>
      <c r="D29" s="194">
        <f t="shared" si="6"/>
        <v>8.9899999999999994E-2</v>
      </c>
      <c r="E29" s="299">
        <v>100</v>
      </c>
      <c r="F29" s="300"/>
      <c r="G29" s="301">
        <f t="shared" si="8"/>
        <v>35.96</v>
      </c>
      <c r="H29" s="302"/>
      <c r="I29" s="190"/>
      <c r="J29" s="297">
        <v>4</v>
      </c>
      <c r="K29" s="298"/>
      <c r="L29" s="194">
        <f t="shared" si="7"/>
        <v>7.3599999999999999E-2</v>
      </c>
      <c r="M29" s="299">
        <v>100</v>
      </c>
      <c r="N29" s="300"/>
      <c r="O29" s="301">
        <f t="shared" si="9"/>
        <v>29.439999999999998</v>
      </c>
      <c r="P29" s="302"/>
      <c r="Q29" s="190"/>
      <c r="S29" s="184">
        <v>30</v>
      </c>
      <c r="T29" s="185">
        <v>5.7799999999999997E-2</v>
      </c>
    </row>
    <row r="30" spans="2:23" ht="25.5" customHeight="1" x14ac:dyDescent="0.15">
      <c r="B30" s="297">
        <v>5</v>
      </c>
      <c r="C30" s="298"/>
      <c r="D30" s="194">
        <f t="shared" si="6"/>
        <v>8.9899999999999994E-2</v>
      </c>
      <c r="E30" s="299">
        <v>100</v>
      </c>
      <c r="F30" s="300"/>
      <c r="G30" s="301">
        <f t="shared" si="8"/>
        <v>44.949999999999996</v>
      </c>
      <c r="H30" s="302"/>
      <c r="I30" s="190"/>
      <c r="J30" s="297">
        <v>5</v>
      </c>
      <c r="K30" s="298"/>
      <c r="L30" s="194">
        <f t="shared" si="7"/>
        <v>7.3599999999999999E-2</v>
      </c>
      <c r="M30" s="299">
        <v>100</v>
      </c>
      <c r="N30" s="300"/>
      <c r="O30" s="301">
        <f t="shared" si="9"/>
        <v>36.799999999999997</v>
      </c>
      <c r="P30" s="302"/>
      <c r="Q30" s="190"/>
      <c r="S30" s="184">
        <v>31</v>
      </c>
      <c r="T30" s="185">
        <v>5.6899999999999999E-2</v>
      </c>
    </row>
    <row r="31" spans="2:23" ht="25.5" customHeight="1" x14ac:dyDescent="0.15">
      <c r="B31" s="297">
        <v>6</v>
      </c>
      <c r="C31" s="298"/>
      <c r="D31" s="194">
        <f t="shared" si="6"/>
        <v>8.9899999999999994E-2</v>
      </c>
      <c r="E31" s="299">
        <v>100</v>
      </c>
      <c r="F31" s="300"/>
      <c r="G31" s="301">
        <f t="shared" si="8"/>
        <v>53.94</v>
      </c>
      <c r="H31" s="302"/>
      <c r="I31" s="190"/>
      <c r="J31" s="297">
        <v>6</v>
      </c>
      <c r="K31" s="298"/>
      <c r="L31" s="194">
        <f t="shared" si="7"/>
        <v>7.3599999999999999E-2</v>
      </c>
      <c r="M31" s="299">
        <v>100</v>
      </c>
      <c r="N31" s="300"/>
      <c r="O31" s="301">
        <f t="shared" si="9"/>
        <v>44.16</v>
      </c>
      <c r="P31" s="302"/>
      <c r="Q31" s="190"/>
      <c r="S31" s="184">
        <v>32</v>
      </c>
      <c r="T31" s="185">
        <v>5.5899999999999998E-2</v>
      </c>
    </row>
    <row r="32" spans="2:23" ht="25.5" customHeight="1" x14ac:dyDescent="0.15">
      <c r="B32" s="297">
        <v>7</v>
      </c>
      <c r="C32" s="298"/>
      <c r="D32" s="194">
        <f t="shared" si="6"/>
        <v>8.9899999999999994E-2</v>
      </c>
      <c r="E32" s="299">
        <v>100</v>
      </c>
      <c r="F32" s="300"/>
      <c r="G32" s="301">
        <f t="shared" si="8"/>
        <v>62.93</v>
      </c>
      <c r="H32" s="302"/>
      <c r="I32" s="190"/>
      <c r="J32" s="297">
        <v>7</v>
      </c>
      <c r="K32" s="298"/>
      <c r="L32" s="194">
        <f t="shared" si="7"/>
        <v>7.3599999999999999E-2</v>
      </c>
      <c r="M32" s="299">
        <v>100</v>
      </c>
      <c r="N32" s="300"/>
      <c r="O32" s="301">
        <f t="shared" si="9"/>
        <v>51.519999999999996</v>
      </c>
      <c r="P32" s="302"/>
      <c r="Q32" s="190"/>
      <c r="S32" s="184">
        <v>33</v>
      </c>
      <c r="T32" s="185">
        <v>5.5100000000000003E-2</v>
      </c>
    </row>
    <row r="33" spans="2:20" ht="25.5" customHeight="1" x14ac:dyDescent="0.15">
      <c r="B33" s="297">
        <v>8</v>
      </c>
      <c r="C33" s="298"/>
      <c r="D33" s="194">
        <f t="shared" si="6"/>
        <v>8.9899999999999994E-2</v>
      </c>
      <c r="E33" s="299">
        <v>100</v>
      </c>
      <c r="F33" s="300"/>
      <c r="G33" s="301">
        <f t="shared" si="8"/>
        <v>71.92</v>
      </c>
      <c r="H33" s="302"/>
      <c r="I33" s="190"/>
      <c r="J33" s="297">
        <v>8</v>
      </c>
      <c r="K33" s="298"/>
      <c r="L33" s="194">
        <f t="shared" si="7"/>
        <v>7.3599999999999999E-2</v>
      </c>
      <c r="M33" s="299">
        <v>100</v>
      </c>
      <c r="N33" s="300"/>
      <c r="O33" s="301">
        <f t="shared" si="9"/>
        <v>58.879999999999995</v>
      </c>
      <c r="P33" s="302"/>
      <c r="Q33" s="190"/>
      <c r="S33" s="184">
        <v>34</v>
      </c>
      <c r="T33" s="185">
        <v>5.4300000000000001E-2</v>
      </c>
    </row>
    <row r="34" spans="2:20" ht="25.5" customHeight="1" x14ac:dyDescent="0.15">
      <c r="B34" s="297">
        <v>9</v>
      </c>
      <c r="C34" s="298"/>
      <c r="D34" s="194">
        <f t="shared" si="6"/>
        <v>8.9899999999999994E-2</v>
      </c>
      <c r="E34" s="299">
        <v>100</v>
      </c>
      <c r="F34" s="300"/>
      <c r="G34" s="301">
        <f t="shared" si="8"/>
        <v>80.91</v>
      </c>
      <c r="H34" s="302"/>
      <c r="I34" s="190"/>
      <c r="J34" s="297">
        <v>9</v>
      </c>
      <c r="K34" s="298"/>
      <c r="L34" s="194">
        <f t="shared" si="7"/>
        <v>7.3599999999999999E-2</v>
      </c>
      <c r="M34" s="299">
        <v>100</v>
      </c>
      <c r="N34" s="300"/>
      <c r="O34" s="301">
        <f t="shared" si="9"/>
        <v>66.239999999999995</v>
      </c>
      <c r="P34" s="302"/>
      <c r="Q34" s="190"/>
      <c r="S34" s="184">
        <v>35</v>
      </c>
      <c r="T34" s="185">
        <v>5.3600000000000002E-2</v>
      </c>
    </row>
    <row r="35" spans="2:20" ht="25.5" customHeight="1" x14ac:dyDescent="0.15">
      <c r="B35" s="297">
        <v>10</v>
      </c>
      <c r="C35" s="298"/>
      <c r="D35" s="194">
        <f t="shared" si="6"/>
        <v>8.9899999999999994E-2</v>
      </c>
      <c r="E35" s="299">
        <v>100</v>
      </c>
      <c r="F35" s="300"/>
      <c r="G35" s="301">
        <f t="shared" ref="G35:G36" si="10">B35*D35*E35</f>
        <v>89.899999999999991</v>
      </c>
      <c r="H35" s="302"/>
      <c r="I35" s="190"/>
      <c r="J35" s="297">
        <v>10</v>
      </c>
      <c r="K35" s="298"/>
      <c r="L35" s="194">
        <f t="shared" si="7"/>
        <v>7.3599999999999999E-2</v>
      </c>
      <c r="M35" s="299">
        <v>100</v>
      </c>
      <c r="N35" s="300"/>
      <c r="O35" s="301">
        <f t="shared" si="9"/>
        <v>73.599999999999994</v>
      </c>
      <c r="P35" s="302"/>
      <c r="Q35" s="190"/>
      <c r="S35" s="184">
        <v>36</v>
      </c>
      <c r="T35" s="185">
        <v>5.2900000000000003E-2</v>
      </c>
    </row>
    <row r="36" spans="2:20" ht="25.5" customHeight="1" x14ac:dyDescent="0.15">
      <c r="B36" s="297">
        <v>11</v>
      </c>
      <c r="C36" s="298"/>
      <c r="D36" s="194">
        <f t="shared" si="6"/>
        <v>8.9899999999999994E-2</v>
      </c>
      <c r="E36" s="299">
        <v>100</v>
      </c>
      <c r="F36" s="300"/>
      <c r="G36" s="301">
        <f t="shared" si="10"/>
        <v>98.889999999999986</v>
      </c>
      <c r="H36" s="302"/>
      <c r="I36" s="190"/>
      <c r="J36" s="297">
        <v>11</v>
      </c>
      <c r="K36" s="298"/>
      <c r="L36" s="194">
        <f t="shared" si="7"/>
        <v>7.3599999999999999E-2</v>
      </c>
      <c r="M36" s="299">
        <v>100</v>
      </c>
      <c r="N36" s="300"/>
      <c r="O36" s="301">
        <f t="shared" si="9"/>
        <v>80.959999999999994</v>
      </c>
      <c r="P36" s="302"/>
      <c r="Q36" s="190"/>
      <c r="S36" s="184">
        <v>37</v>
      </c>
      <c r="T36" s="185">
        <v>5.2200000000000003E-2</v>
      </c>
    </row>
    <row r="37" spans="2:20" ht="25.5" customHeight="1" x14ac:dyDescent="0.15">
      <c r="B37" s="303">
        <v>12</v>
      </c>
      <c r="C37" s="304"/>
      <c r="D37" s="196">
        <f t="shared" si="6"/>
        <v>8.9899999999999994E-2</v>
      </c>
      <c r="E37" s="305">
        <v>100</v>
      </c>
      <c r="F37" s="306"/>
      <c r="G37" s="307">
        <f t="shared" ref="G37" si="11">B37*D37*E37</f>
        <v>107.88</v>
      </c>
      <c r="H37" s="308"/>
      <c r="I37" s="190"/>
      <c r="J37" s="297">
        <v>12</v>
      </c>
      <c r="K37" s="298"/>
      <c r="L37" s="194">
        <f t="shared" si="7"/>
        <v>7.3599999999999999E-2</v>
      </c>
      <c r="M37" s="299">
        <v>100</v>
      </c>
      <c r="N37" s="300"/>
      <c r="O37" s="301">
        <f t="shared" si="9"/>
        <v>88.32</v>
      </c>
      <c r="P37" s="302"/>
      <c r="Q37" s="190"/>
      <c r="S37" s="184">
        <v>38</v>
      </c>
      <c r="T37" s="185">
        <v>5.16E-2</v>
      </c>
    </row>
    <row r="38" spans="2:20" ht="25.5" customHeight="1" x14ac:dyDescent="0.15">
      <c r="B38" s="297">
        <v>13</v>
      </c>
      <c r="C38" s="298"/>
      <c r="D38" s="194">
        <f t="shared" si="6"/>
        <v>8.9899999999999994E-2</v>
      </c>
      <c r="E38" s="299">
        <v>100</v>
      </c>
      <c r="F38" s="300"/>
      <c r="G38" s="301">
        <f t="shared" ref="G38:G40" si="12">B38*D38*E38</f>
        <v>116.86999999999999</v>
      </c>
      <c r="H38" s="302"/>
      <c r="I38" s="190"/>
      <c r="J38" s="297">
        <v>13</v>
      </c>
      <c r="K38" s="298"/>
      <c r="L38" s="194">
        <f t="shared" si="7"/>
        <v>7.3599999999999999E-2</v>
      </c>
      <c r="M38" s="299">
        <v>100</v>
      </c>
      <c r="N38" s="300"/>
      <c r="O38" s="301">
        <f t="shared" si="9"/>
        <v>95.679999999999993</v>
      </c>
      <c r="P38" s="302"/>
      <c r="Q38" s="190"/>
      <c r="S38" s="184">
        <v>39</v>
      </c>
      <c r="T38" s="185">
        <v>5.11E-2</v>
      </c>
    </row>
    <row r="39" spans="2:20" ht="25.5" customHeight="1" x14ac:dyDescent="0.15">
      <c r="B39" s="297">
        <v>14</v>
      </c>
      <c r="C39" s="298"/>
      <c r="D39" s="194">
        <f t="shared" si="6"/>
        <v>8.9899999999999994E-2</v>
      </c>
      <c r="E39" s="299">
        <v>100</v>
      </c>
      <c r="F39" s="300"/>
      <c r="G39" s="301">
        <f t="shared" si="12"/>
        <v>125.86</v>
      </c>
      <c r="H39" s="302"/>
      <c r="I39" s="190"/>
      <c r="J39" s="303">
        <v>14</v>
      </c>
      <c r="K39" s="304"/>
      <c r="L39" s="196">
        <f t="shared" si="7"/>
        <v>7.3599999999999999E-2</v>
      </c>
      <c r="M39" s="305">
        <v>100</v>
      </c>
      <c r="N39" s="306"/>
      <c r="O39" s="307">
        <f t="shared" si="9"/>
        <v>103.03999999999999</v>
      </c>
      <c r="P39" s="308"/>
      <c r="Q39" s="190"/>
      <c r="S39" s="184">
        <v>40</v>
      </c>
      <c r="T39" s="185">
        <v>5.0500000000000003E-2</v>
      </c>
    </row>
    <row r="40" spans="2:20" ht="25.5" customHeight="1" x14ac:dyDescent="0.15">
      <c r="B40" s="297">
        <v>15</v>
      </c>
      <c r="C40" s="298"/>
      <c r="D40" s="194">
        <f t="shared" si="6"/>
        <v>8.9899999999999994E-2</v>
      </c>
      <c r="E40" s="299">
        <v>100</v>
      </c>
      <c r="F40" s="300"/>
      <c r="G40" s="301">
        <f t="shared" si="12"/>
        <v>134.85</v>
      </c>
      <c r="H40" s="302"/>
      <c r="I40" s="190"/>
      <c r="J40" s="297">
        <v>15</v>
      </c>
      <c r="K40" s="298"/>
      <c r="L40" s="194">
        <f t="shared" si="7"/>
        <v>7.3599999999999999E-2</v>
      </c>
      <c r="M40" s="299">
        <v>100</v>
      </c>
      <c r="N40" s="300"/>
      <c r="O40" s="301">
        <f t="shared" si="9"/>
        <v>110.4</v>
      </c>
      <c r="P40" s="302"/>
      <c r="Q40" s="190"/>
      <c r="S40" s="184">
        <v>41</v>
      </c>
      <c r="T40" s="185">
        <v>0.05</v>
      </c>
    </row>
    <row r="41" spans="2:20" ht="25.5" customHeight="1" x14ac:dyDescent="0.15">
      <c r="B41" s="297" t="s">
        <v>113</v>
      </c>
      <c r="C41" s="298"/>
      <c r="D41" s="194" t="s">
        <v>113</v>
      </c>
      <c r="E41" s="299" t="s">
        <v>114</v>
      </c>
      <c r="F41" s="300"/>
      <c r="G41" s="301" t="s">
        <v>114</v>
      </c>
      <c r="H41" s="302"/>
      <c r="I41" s="190"/>
      <c r="J41" s="297" t="s">
        <v>113</v>
      </c>
      <c r="K41" s="298"/>
      <c r="L41" s="194" t="s">
        <v>113</v>
      </c>
      <c r="M41" s="299" t="s">
        <v>113</v>
      </c>
      <c r="N41" s="300"/>
      <c r="O41" s="301" t="s">
        <v>113</v>
      </c>
      <c r="P41" s="302"/>
      <c r="Q41" s="190"/>
      <c r="S41" s="184">
        <v>42</v>
      </c>
      <c r="T41" s="185">
        <v>4.9500000000000002E-2</v>
      </c>
    </row>
    <row r="42" spans="2:20" ht="25.5" customHeight="1" x14ac:dyDescent="0.15">
      <c r="B42" s="297">
        <v>22</v>
      </c>
      <c r="C42" s="298"/>
      <c r="D42" s="194">
        <f>VLOOKUP($D$24,$S$4:$T$58,2,FALSE)</f>
        <v>8.9899999999999994E-2</v>
      </c>
      <c r="E42" s="299">
        <v>100</v>
      </c>
      <c r="F42" s="300"/>
      <c r="G42" s="301">
        <f t="shared" ref="G42:G43" si="13">B42*D42*E42</f>
        <v>197.77999999999997</v>
      </c>
      <c r="H42" s="302"/>
      <c r="I42" s="190"/>
      <c r="J42" s="297">
        <v>27</v>
      </c>
      <c r="K42" s="298"/>
      <c r="L42" s="194">
        <f>VLOOKUP($L$24,$S$4:$T$58,2,FALSE)</f>
        <v>7.3599999999999999E-2</v>
      </c>
      <c r="M42" s="299">
        <v>100</v>
      </c>
      <c r="N42" s="300"/>
      <c r="O42" s="301">
        <f t="shared" si="9"/>
        <v>198.72</v>
      </c>
      <c r="P42" s="302"/>
      <c r="Q42" s="190"/>
      <c r="S42" s="184">
        <v>43</v>
      </c>
      <c r="T42" s="185">
        <v>4.9099999999999998E-2</v>
      </c>
    </row>
    <row r="43" spans="2:20" ht="25.5" customHeight="1" x14ac:dyDescent="0.15">
      <c r="B43" s="303">
        <v>23</v>
      </c>
      <c r="C43" s="304"/>
      <c r="D43" s="196">
        <f>VLOOKUP($D$24,$S$4:$T$58,2,FALSE)</f>
        <v>8.9899999999999994E-2</v>
      </c>
      <c r="E43" s="305">
        <v>100</v>
      </c>
      <c r="F43" s="306"/>
      <c r="G43" s="307">
        <f t="shared" si="13"/>
        <v>206.76999999999998</v>
      </c>
      <c r="H43" s="308"/>
      <c r="I43" s="190"/>
      <c r="J43" s="303">
        <v>28</v>
      </c>
      <c r="K43" s="304"/>
      <c r="L43" s="196">
        <f>VLOOKUP($L$24,$S$4:$T$58,2,FALSE)</f>
        <v>7.3599999999999999E-2</v>
      </c>
      <c r="M43" s="305">
        <v>100</v>
      </c>
      <c r="N43" s="306"/>
      <c r="O43" s="307">
        <f t="shared" si="9"/>
        <v>206.07999999999998</v>
      </c>
      <c r="P43" s="308"/>
      <c r="Q43" s="190"/>
      <c r="S43" s="184">
        <v>44</v>
      </c>
      <c r="T43" s="185">
        <v>4.87E-2</v>
      </c>
    </row>
    <row r="44" spans="2:20" ht="25.5" customHeight="1" thickBot="1" x14ac:dyDescent="0.2">
      <c r="B44" s="291"/>
      <c r="C44" s="292"/>
      <c r="D44" s="195"/>
      <c r="E44" s="293"/>
      <c r="F44" s="294"/>
      <c r="G44" s="295"/>
      <c r="H44" s="296"/>
      <c r="I44" s="190"/>
      <c r="J44" s="291"/>
      <c r="K44" s="292"/>
      <c r="L44" s="195"/>
      <c r="M44" s="293"/>
      <c r="N44" s="294"/>
      <c r="O44" s="295"/>
      <c r="P44" s="296"/>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79</v>
      </c>
      <c r="C2" s="161" t="s">
        <v>80</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5" style="3" customWidth="1"/>
    <col min="41" max="41" width="3.625" style="3" customWidth="1"/>
    <col min="42" max="42" width="0.875" style="3" customWidth="1"/>
    <col min="43" max="16384" width="9" style="3"/>
  </cols>
  <sheetData>
    <row r="1" spans="1:42" ht="18.75" hidden="1" customHeight="1" x14ac:dyDescent="0.15">
      <c r="A1" s="511"/>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row>
    <row r="3" spans="1:42" s="1" customFormat="1" ht="15" customHeight="1" x14ac:dyDescent="0.15">
      <c r="B3" s="147" t="s">
        <v>115</v>
      </c>
    </row>
    <row r="4" spans="1:42" ht="22.5" customHeight="1" x14ac:dyDescent="0.15">
      <c r="B4" s="513" t="s">
        <v>116</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row>
    <row r="5" spans="1:42" ht="15" customHeight="1" x14ac:dyDescent="0.15">
      <c r="B5" s="71"/>
    </row>
    <row r="6" spans="1:42" s="4" customFormat="1" ht="15" customHeight="1" x14ac:dyDescent="0.15">
      <c r="B6" s="514" t="s">
        <v>1</v>
      </c>
      <c r="C6" s="515"/>
      <c r="D6" s="520" t="s">
        <v>117</v>
      </c>
      <c r="E6" s="477"/>
      <c r="F6" s="477"/>
      <c r="G6" s="477"/>
      <c r="H6" s="477"/>
      <c r="I6" s="477"/>
      <c r="J6" s="478"/>
      <c r="K6" s="325" t="s">
        <v>1</v>
      </c>
      <c r="L6" s="326"/>
      <c r="M6" s="525" t="s">
        <v>118</v>
      </c>
      <c r="N6" s="525"/>
      <c r="O6" s="525"/>
      <c r="P6" s="525"/>
      <c r="Q6" s="525"/>
      <c r="R6" s="525"/>
      <c r="S6" s="525"/>
      <c r="T6" s="525"/>
      <c r="U6" s="525"/>
      <c r="V6" s="525"/>
      <c r="W6" s="525"/>
      <c r="X6" s="525"/>
      <c r="Y6" s="525"/>
    </row>
    <row r="7" spans="1:42" s="4" customFormat="1" ht="15" customHeight="1" x14ac:dyDescent="0.15">
      <c r="B7" s="516"/>
      <c r="C7" s="517"/>
      <c r="D7" s="521"/>
      <c r="E7" s="522"/>
      <c r="F7" s="522"/>
      <c r="G7" s="522"/>
      <c r="H7" s="522"/>
      <c r="I7" s="522"/>
      <c r="J7" s="523"/>
      <c r="K7" s="327"/>
      <c r="L7" s="328"/>
      <c r="M7" s="525"/>
      <c r="N7" s="525"/>
      <c r="O7" s="525"/>
      <c r="P7" s="525"/>
      <c r="Q7" s="525"/>
      <c r="R7" s="525"/>
      <c r="S7" s="525"/>
      <c r="T7" s="525"/>
      <c r="U7" s="525"/>
      <c r="V7" s="525"/>
      <c r="W7" s="525"/>
      <c r="X7" s="525"/>
      <c r="Y7" s="525"/>
    </row>
    <row r="8" spans="1:42" s="4" customFormat="1" ht="15" customHeight="1" x14ac:dyDescent="0.15">
      <c r="B8" s="518"/>
      <c r="C8" s="519"/>
      <c r="D8" s="524"/>
      <c r="E8" s="479"/>
      <c r="F8" s="479"/>
      <c r="G8" s="479"/>
      <c r="H8" s="479"/>
      <c r="I8" s="479"/>
      <c r="J8" s="480"/>
      <c r="K8" s="329"/>
      <c r="L8" s="323"/>
      <c r="M8" s="525"/>
      <c r="N8" s="525"/>
      <c r="O8" s="525"/>
      <c r="P8" s="525"/>
      <c r="Q8" s="525"/>
      <c r="R8" s="525"/>
      <c r="S8" s="525"/>
      <c r="T8" s="525"/>
      <c r="U8" s="525"/>
      <c r="V8" s="525"/>
      <c r="W8" s="525"/>
      <c r="X8" s="525"/>
      <c r="Y8" s="525"/>
    </row>
    <row r="9" spans="1:42" s="4" customFormat="1" ht="12" customHeight="1" x14ac:dyDescent="0.15">
      <c r="B9" s="340" t="s">
        <v>119</v>
      </c>
      <c r="C9" s="340"/>
      <c r="D9" s="72" t="s">
        <v>120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345" t="s">
        <v>121</v>
      </c>
      <c r="C11" s="345"/>
      <c r="D11" s="345"/>
      <c r="E11" s="345"/>
      <c r="F11" s="345"/>
      <c r="G11" s="345"/>
      <c r="H11" s="345" t="s">
        <v>122</v>
      </c>
      <c r="I11" s="345"/>
      <c r="J11" s="345"/>
      <c r="K11" s="345"/>
      <c r="L11" s="345"/>
      <c r="M11" s="345"/>
      <c r="N11" s="345" t="s">
        <v>123</v>
      </c>
      <c r="O11" s="345"/>
      <c r="P11" s="345"/>
      <c r="Q11" s="345"/>
      <c r="R11" s="345"/>
      <c r="S11" s="345"/>
      <c r="T11" s="345" t="s">
        <v>55</v>
      </c>
      <c r="U11" s="345"/>
      <c r="V11" s="345"/>
      <c r="W11" s="345"/>
      <c r="X11" s="345"/>
      <c r="Y11" s="345"/>
      <c r="Z11" s="345"/>
      <c r="AA11" s="345" t="s">
        <v>124</v>
      </c>
      <c r="AB11" s="345"/>
      <c r="AC11" s="345"/>
      <c r="AD11" s="345"/>
      <c r="AE11" s="345"/>
      <c r="AF11" s="345"/>
      <c r="AG11" s="345"/>
      <c r="AH11" s="345" t="s">
        <v>125</v>
      </c>
      <c r="AI11" s="345"/>
      <c r="AJ11" s="345"/>
      <c r="AK11" s="345"/>
      <c r="AL11" s="345"/>
      <c r="AM11" s="345"/>
      <c r="AN11" s="345"/>
      <c r="AO11" s="345"/>
    </row>
    <row r="12" spans="1:42" s="4" customFormat="1" ht="15" customHeight="1" x14ac:dyDescent="0.1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row>
    <row r="13" spans="1:42" s="4" customFormat="1" ht="15" customHeight="1" x14ac:dyDescent="0.15">
      <c r="B13" s="345"/>
      <c r="C13" s="345"/>
      <c r="D13" s="345"/>
      <c r="E13" s="345"/>
      <c r="F13" s="345"/>
      <c r="G13" s="345"/>
      <c r="H13" s="345"/>
      <c r="I13" s="345"/>
      <c r="J13" s="345"/>
      <c r="K13" s="345"/>
      <c r="L13" s="345"/>
      <c r="M13" s="345"/>
      <c r="N13" s="345"/>
      <c r="O13" s="345"/>
      <c r="P13" s="345"/>
      <c r="Q13" s="345"/>
      <c r="R13" s="345"/>
      <c r="S13" s="345"/>
      <c r="T13" s="345" t="s">
        <v>126</v>
      </c>
      <c r="U13" s="345"/>
      <c r="V13" s="345"/>
      <c r="W13" s="345"/>
      <c r="X13" s="345"/>
      <c r="Y13" s="345"/>
      <c r="Z13" s="345"/>
      <c r="AA13" s="345" t="s">
        <v>127</v>
      </c>
      <c r="AB13" s="345"/>
      <c r="AC13" s="345"/>
      <c r="AD13" s="345"/>
      <c r="AE13" s="345"/>
      <c r="AF13" s="345"/>
      <c r="AG13" s="345"/>
      <c r="AH13" s="345"/>
      <c r="AI13" s="345"/>
      <c r="AJ13" s="345"/>
      <c r="AK13" s="345"/>
      <c r="AL13" s="345"/>
      <c r="AM13" s="345"/>
      <c r="AN13" s="345"/>
      <c r="AO13" s="345"/>
    </row>
    <row r="14" spans="1:42" s="4" customFormat="1" ht="15" customHeight="1" x14ac:dyDescent="0.1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row>
    <row r="15" spans="1:42" ht="18" customHeight="1" x14ac:dyDescent="0.15">
      <c r="AO15" s="75"/>
    </row>
    <row r="16" spans="1:42" ht="15" customHeight="1" x14ac:dyDescent="0.15">
      <c r="B16" s="76" t="s">
        <v>128</v>
      </c>
      <c r="C16" s="77"/>
      <c r="D16" s="77"/>
      <c r="E16" s="77"/>
      <c r="F16" s="77"/>
      <c r="G16" s="77"/>
      <c r="H16" s="77"/>
      <c r="I16" s="77"/>
      <c r="J16" s="77"/>
      <c r="K16" s="77"/>
      <c r="L16" s="77"/>
      <c r="M16" s="77"/>
      <c r="N16" s="77"/>
      <c r="O16" s="77"/>
      <c r="P16" s="77"/>
      <c r="Q16" s="77"/>
      <c r="R16" s="77"/>
      <c r="S16" s="77"/>
      <c r="T16" s="77"/>
      <c r="U16" s="77"/>
      <c r="V16" s="500" t="s">
        <v>129</v>
      </c>
      <c r="W16" s="501"/>
      <c r="X16" s="501"/>
      <c r="Y16" s="501"/>
      <c r="Z16" s="501"/>
      <c r="AA16" s="501"/>
      <c r="AB16" s="501"/>
      <c r="AC16" s="501"/>
      <c r="AD16" s="501"/>
      <c r="AE16" s="501"/>
      <c r="AF16" s="501"/>
      <c r="AG16" s="501"/>
      <c r="AH16" s="501"/>
      <c r="AI16" s="501"/>
      <c r="AJ16" s="501"/>
      <c r="AK16" s="501"/>
      <c r="AL16" s="501"/>
      <c r="AM16" s="501"/>
      <c r="AN16" s="501"/>
      <c r="AO16" s="78"/>
    </row>
    <row r="17" spans="2:41" s="4" customFormat="1" ht="15" customHeight="1" x14ac:dyDescent="0.15">
      <c r="B17" s="325" t="s">
        <v>130</v>
      </c>
      <c r="C17" s="340"/>
      <c r="D17" s="340"/>
      <c r="E17" s="340"/>
      <c r="F17" s="340"/>
      <c r="G17" s="340"/>
      <c r="H17" s="340"/>
      <c r="I17" s="340"/>
      <c r="J17" s="340"/>
      <c r="K17" s="340"/>
      <c r="L17" s="340"/>
      <c r="M17" s="326"/>
      <c r="N17" s="502" t="s">
        <v>131</v>
      </c>
      <c r="O17" s="503"/>
      <c r="P17" s="503"/>
      <c r="Q17" s="503"/>
      <c r="R17" s="503"/>
      <c r="S17" s="503"/>
      <c r="T17" s="503"/>
      <c r="U17" s="503"/>
      <c r="V17" s="504"/>
      <c r="W17" s="502" t="s">
        <v>132</v>
      </c>
      <c r="X17" s="503"/>
      <c r="Y17" s="503"/>
      <c r="Z17" s="503"/>
      <c r="AA17" s="503"/>
      <c r="AB17" s="503"/>
      <c r="AC17" s="503"/>
      <c r="AD17" s="503"/>
      <c r="AE17" s="504"/>
      <c r="AF17" s="502" t="s">
        <v>133</v>
      </c>
      <c r="AG17" s="503"/>
      <c r="AH17" s="503"/>
      <c r="AI17" s="503"/>
      <c r="AJ17" s="503"/>
      <c r="AK17" s="503"/>
      <c r="AL17" s="503"/>
      <c r="AM17" s="503"/>
      <c r="AN17" s="503"/>
      <c r="AO17" s="504"/>
    </row>
    <row r="18" spans="2:41" s="4" customFormat="1" ht="15" customHeight="1" x14ac:dyDescent="0.15">
      <c r="B18" s="329"/>
      <c r="C18" s="322"/>
      <c r="D18" s="322"/>
      <c r="E18" s="322"/>
      <c r="F18" s="322"/>
      <c r="G18" s="322"/>
      <c r="H18" s="322"/>
      <c r="I18" s="322"/>
      <c r="J18" s="322"/>
      <c r="K18" s="322"/>
      <c r="L18" s="322"/>
      <c r="M18" s="323"/>
      <c r="N18" s="505" t="s">
        <v>134</v>
      </c>
      <c r="O18" s="506"/>
      <c r="P18" s="506"/>
      <c r="Q18" s="506"/>
      <c r="R18" s="506"/>
      <c r="S18" s="506"/>
      <c r="T18" s="506"/>
      <c r="U18" s="506"/>
      <c r="V18" s="507"/>
      <c r="W18" s="505" t="s">
        <v>135</v>
      </c>
      <c r="X18" s="506"/>
      <c r="Y18" s="506"/>
      <c r="Z18" s="506"/>
      <c r="AA18" s="506"/>
      <c r="AB18" s="506"/>
      <c r="AC18" s="506"/>
      <c r="AD18" s="506"/>
      <c r="AE18" s="507"/>
      <c r="AF18" s="508" t="s">
        <v>136</v>
      </c>
      <c r="AG18" s="509"/>
      <c r="AH18" s="509"/>
      <c r="AI18" s="509"/>
      <c r="AJ18" s="509"/>
      <c r="AK18" s="509"/>
      <c r="AL18" s="509"/>
      <c r="AM18" s="509"/>
      <c r="AN18" s="509"/>
      <c r="AO18" s="510"/>
    </row>
    <row r="19" spans="2:41" s="4" customFormat="1" ht="21" customHeight="1" x14ac:dyDescent="0.15">
      <c r="B19" s="498" t="s">
        <v>137</v>
      </c>
      <c r="C19" s="475" t="s">
        <v>56</v>
      </c>
      <c r="D19" s="477" t="s">
        <v>138</v>
      </c>
      <c r="E19" s="477"/>
      <c r="F19" s="477"/>
      <c r="G19" s="477"/>
      <c r="H19" s="477"/>
      <c r="I19" s="477"/>
      <c r="J19" s="477"/>
      <c r="K19" s="477"/>
      <c r="L19" s="477"/>
      <c r="M19" s="478"/>
      <c r="N19" s="481"/>
      <c r="O19" s="481"/>
      <c r="P19" s="481"/>
      <c r="Q19" s="481"/>
      <c r="R19" s="481"/>
      <c r="S19" s="481"/>
      <c r="T19" s="481"/>
      <c r="U19" s="481"/>
      <c r="V19" s="481"/>
      <c r="W19" s="481"/>
      <c r="X19" s="481"/>
      <c r="Y19" s="481"/>
      <c r="Z19" s="481"/>
      <c r="AA19" s="481"/>
      <c r="AB19" s="481"/>
      <c r="AC19" s="481"/>
      <c r="AD19" s="481"/>
      <c r="AE19" s="481"/>
      <c r="AF19" s="482"/>
      <c r="AG19" s="482"/>
      <c r="AH19" s="482"/>
      <c r="AI19" s="482"/>
      <c r="AJ19" s="482"/>
      <c r="AK19" s="482"/>
      <c r="AL19" s="482"/>
      <c r="AM19" s="482"/>
      <c r="AN19" s="482"/>
      <c r="AO19" s="482"/>
    </row>
    <row r="20" spans="2:41" s="4" customFormat="1" ht="21" customHeight="1" x14ac:dyDescent="0.15">
      <c r="B20" s="499"/>
      <c r="C20" s="476"/>
      <c r="D20" s="479"/>
      <c r="E20" s="479"/>
      <c r="F20" s="479"/>
      <c r="G20" s="479"/>
      <c r="H20" s="479"/>
      <c r="I20" s="479"/>
      <c r="J20" s="479"/>
      <c r="K20" s="479"/>
      <c r="L20" s="479"/>
      <c r="M20" s="480"/>
      <c r="N20" s="481"/>
      <c r="O20" s="481"/>
      <c r="P20" s="481"/>
      <c r="Q20" s="481"/>
      <c r="R20" s="481"/>
      <c r="S20" s="481"/>
      <c r="T20" s="481"/>
      <c r="U20" s="481"/>
      <c r="V20" s="481"/>
      <c r="W20" s="481"/>
      <c r="X20" s="481"/>
      <c r="Y20" s="481"/>
      <c r="Z20" s="481"/>
      <c r="AA20" s="481"/>
      <c r="AB20" s="481"/>
      <c r="AC20" s="481"/>
      <c r="AD20" s="481"/>
      <c r="AE20" s="481"/>
      <c r="AF20" s="482"/>
      <c r="AG20" s="482"/>
      <c r="AH20" s="482"/>
      <c r="AI20" s="482"/>
      <c r="AJ20" s="482"/>
      <c r="AK20" s="482"/>
      <c r="AL20" s="482"/>
      <c r="AM20" s="482"/>
      <c r="AN20" s="482"/>
      <c r="AO20" s="482"/>
    </row>
    <row r="21" spans="2:41" s="4" customFormat="1" ht="15" customHeight="1" x14ac:dyDescent="0.15">
      <c r="B21" s="495" t="s">
        <v>139</v>
      </c>
      <c r="C21" s="475" t="s">
        <v>3</v>
      </c>
      <c r="D21" s="477" t="s">
        <v>140</v>
      </c>
      <c r="E21" s="477"/>
      <c r="F21" s="477"/>
      <c r="G21" s="477"/>
      <c r="H21" s="477"/>
      <c r="I21" s="477"/>
      <c r="J21" s="477"/>
      <c r="K21" s="477"/>
      <c r="L21" s="477"/>
      <c r="M21" s="478"/>
      <c r="N21" s="481"/>
      <c r="O21" s="481"/>
      <c r="P21" s="481"/>
      <c r="Q21" s="481"/>
      <c r="R21" s="481"/>
      <c r="S21" s="481"/>
      <c r="T21" s="481"/>
      <c r="U21" s="481"/>
      <c r="V21" s="481"/>
      <c r="W21" s="481"/>
      <c r="X21" s="481"/>
      <c r="Y21" s="481"/>
      <c r="Z21" s="481"/>
      <c r="AA21" s="481"/>
      <c r="AB21" s="481"/>
      <c r="AC21" s="481"/>
      <c r="AD21" s="481"/>
      <c r="AE21" s="481"/>
      <c r="AF21" s="482"/>
      <c r="AG21" s="482"/>
      <c r="AH21" s="482"/>
      <c r="AI21" s="482"/>
      <c r="AJ21" s="482"/>
      <c r="AK21" s="482"/>
      <c r="AL21" s="482"/>
      <c r="AM21" s="482"/>
      <c r="AN21" s="482"/>
      <c r="AO21" s="482"/>
    </row>
    <row r="22" spans="2:41" s="4" customFormat="1" ht="15" customHeight="1" x14ac:dyDescent="0.15">
      <c r="B22" s="496"/>
      <c r="C22" s="476"/>
      <c r="D22" s="479"/>
      <c r="E22" s="479"/>
      <c r="F22" s="479"/>
      <c r="G22" s="479"/>
      <c r="H22" s="479"/>
      <c r="I22" s="479"/>
      <c r="J22" s="479"/>
      <c r="K22" s="479"/>
      <c r="L22" s="479"/>
      <c r="M22" s="480"/>
      <c r="N22" s="481"/>
      <c r="O22" s="481"/>
      <c r="P22" s="481"/>
      <c r="Q22" s="481"/>
      <c r="R22" s="481"/>
      <c r="S22" s="481"/>
      <c r="T22" s="481"/>
      <c r="U22" s="481"/>
      <c r="V22" s="481"/>
      <c r="W22" s="481"/>
      <c r="X22" s="481"/>
      <c r="Y22" s="481"/>
      <c r="Z22" s="481"/>
      <c r="AA22" s="481"/>
      <c r="AB22" s="481"/>
      <c r="AC22" s="481"/>
      <c r="AD22" s="481"/>
      <c r="AE22" s="481"/>
      <c r="AF22" s="482"/>
      <c r="AG22" s="482"/>
      <c r="AH22" s="482"/>
      <c r="AI22" s="482"/>
      <c r="AJ22" s="482"/>
      <c r="AK22" s="482"/>
      <c r="AL22" s="482"/>
      <c r="AM22" s="482"/>
      <c r="AN22" s="482"/>
      <c r="AO22" s="482"/>
    </row>
    <row r="23" spans="2:41" s="4" customFormat="1" ht="15" customHeight="1" x14ac:dyDescent="0.15">
      <c r="B23" s="496"/>
      <c r="C23" s="475" t="s">
        <v>4</v>
      </c>
      <c r="D23" s="477" t="s">
        <v>141</v>
      </c>
      <c r="E23" s="477"/>
      <c r="F23" s="477"/>
      <c r="G23" s="477"/>
      <c r="H23" s="477"/>
      <c r="I23" s="477"/>
      <c r="J23" s="477"/>
      <c r="K23" s="477"/>
      <c r="L23" s="477"/>
      <c r="M23" s="478"/>
      <c r="N23" s="481"/>
      <c r="O23" s="481"/>
      <c r="P23" s="481"/>
      <c r="Q23" s="481"/>
      <c r="R23" s="481"/>
      <c r="S23" s="481"/>
      <c r="T23" s="481"/>
      <c r="U23" s="481"/>
      <c r="V23" s="481"/>
      <c r="W23" s="481"/>
      <c r="X23" s="481"/>
      <c r="Y23" s="481"/>
      <c r="Z23" s="481"/>
      <c r="AA23" s="481"/>
      <c r="AB23" s="481"/>
      <c r="AC23" s="481"/>
      <c r="AD23" s="481"/>
      <c r="AE23" s="481"/>
      <c r="AF23" s="482"/>
      <c r="AG23" s="482"/>
      <c r="AH23" s="482"/>
      <c r="AI23" s="482"/>
      <c r="AJ23" s="482"/>
      <c r="AK23" s="482"/>
      <c r="AL23" s="482"/>
      <c r="AM23" s="482"/>
      <c r="AN23" s="482"/>
      <c r="AO23" s="482"/>
    </row>
    <row r="24" spans="2:41" s="4" customFormat="1" ht="15" customHeight="1" x14ac:dyDescent="0.15">
      <c r="B24" s="496"/>
      <c r="C24" s="476"/>
      <c r="D24" s="479"/>
      <c r="E24" s="479"/>
      <c r="F24" s="479"/>
      <c r="G24" s="479"/>
      <c r="H24" s="479"/>
      <c r="I24" s="479"/>
      <c r="J24" s="479"/>
      <c r="K24" s="479"/>
      <c r="L24" s="479"/>
      <c r="M24" s="480"/>
      <c r="N24" s="481"/>
      <c r="O24" s="481"/>
      <c r="P24" s="481"/>
      <c r="Q24" s="481"/>
      <c r="R24" s="481"/>
      <c r="S24" s="481"/>
      <c r="T24" s="481"/>
      <c r="U24" s="481"/>
      <c r="V24" s="481"/>
      <c r="W24" s="481"/>
      <c r="X24" s="481"/>
      <c r="Y24" s="481"/>
      <c r="Z24" s="481"/>
      <c r="AA24" s="481"/>
      <c r="AB24" s="481"/>
      <c r="AC24" s="481"/>
      <c r="AD24" s="481"/>
      <c r="AE24" s="481"/>
      <c r="AF24" s="482"/>
      <c r="AG24" s="482"/>
      <c r="AH24" s="482"/>
      <c r="AI24" s="482"/>
      <c r="AJ24" s="482"/>
      <c r="AK24" s="482"/>
      <c r="AL24" s="482"/>
      <c r="AM24" s="482"/>
      <c r="AN24" s="482"/>
      <c r="AO24" s="482"/>
    </row>
    <row r="25" spans="2:41" s="4" customFormat="1" ht="15" customHeight="1" x14ac:dyDescent="0.15">
      <c r="B25" s="496"/>
      <c r="C25" s="475" t="s">
        <v>57</v>
      </c>
      <c r="D25" s="477" t="s">
        <v>142</v>
      </c>
      <c r="E25" s="477"/>
      <c r="F25" s="477"/>
      <c r="G25" s="477"/>
      <c r="H25" s="477"/>
      <c r="I25" s="477"/>
      <c r="J25" s="477"/>
      <c r="K25" s="477"/>
      <c r="L25" s="477"/>
      <c r="M25" s="478"/>
      <c r="N25" s="481"/>
      <c r="O25" s="481"/>
      <c r="P25" s="481"/>
      <c r="Q25" s="481"/>
      <c r="R25" s="481"/>
      <c r="S25" s="481"/>
      <c r="T25" s="481"/>
      <c r="U25" s="481"/>
      <c r="V25" s="481"/>
      <c r="W25" s="481"/>
      <c r="X25" s="481"/>
      <c r="Y25" s="481"/>
      <c r="Z25" s="481"/>
      <c r="AA25" s="481"/>
      <c r="AB25" s="481"/>
      <c r="AC25" s="481"/>
      <c r="AD25" s="481"/>
      <c r="AE25" s="481"/>
      <c r="AF25" s="482"/>
      <c r="AG25" s="482"/>
      <c r="AH25" s="482"/>
      <c r="AI25" s="482"/>
      <c r="AJ25" s="482"/>
      <c r="AK25" s="482"/>
      <c r="AL25" s="482"/>
      <c r="AM25" s="482"/>
      <c r="AN25" s="482"/>
      <c r="AO25" s="482"/>
    </row>
    <row r="26" spans="2:41" s="4" customFormat="1" ht="15" customHeight="1" x14ac:dyDescent="0.15">
      <c r="B26" s="496"/>
      <c r="C26" s="476"/>
      <c r="D26" s="479"/>
      <c r="E26" s="479"/>
      <c r="F26" s="479"/>
      <c r="G26" s="479"/>
      <c r="H26" s="479"/>
      <c r="I26" s="479"/>
      <c r="J26" s="479"/>
      <c r="K26" s="479"/>
      <c r="L26" s="479"/>
      <c r="M26" s="480"/>
      <c r="N26" s="481"/>
      <c r="O26" s="481"/>
      <c r="P26" s="481"/>
      <c r="Q26" s="481"/>
      <c r="R26" s="481"/>
      <c r="S26" s="481"/>
      <c r="T26" s="481"/>
      <c r="U26" s="481"/>
      <c r="V26" s="481"/>
      <c r="W26" s="481"/>
      <c r="X26" s="481"/>
      <c r="Y26" s="481"/>
      <c r="Z26" s="481"/>
      <c r="AA26" s="481"/>
      <c r="AB26" s="481"/>
      <c r="AC26" s="481"/>
      <c r="AD26" s="481"/>
      <c r="AE26" s="481"/>
      <c r="AF26" s="482"/>
      <c r="AG26" s="482"/>
      <c r="AH26" s="482"/>
      <c r="AI26" s="482"/>
      <c r="AJ26" s="482"/>
      <c r="AK26" s="482"/>
      <c r="AL26" s="482"/>
      <c r="AM26" s="482"/>
      <c r="AN26" s="482"/>
      <c r="AO26" s="482"/>
    </row>
    <row r="27" spans="2:41" s="4" customFormat="1" ht="15" customHeight="1" x14ac:dyDescent="0.15">
      <c r="B27" s="496"/>
      <c r="C27" s="475" t="s">
        <v>6</v>
      </c>
      <c r="D27" s="477" t="s">
        <v>143</v>
      </c>
      <c r="E27" s="477"/>
      <c r="F27" s="477"/>
      <c r="G27" s="477"/>
      <c r="H27" s="477"/>
      <c r="I27" s="477"/>
      <c r="J27" s="477"/>
      <c r="K27" s="477"/>
      <c r="L27" s="477"/>
      <c r="M27" s="478"/>
      <c r="N27" s="481"/>
      <c r="O27" s="481"/>
      <c r="P27" s="481"/>
      <c r="Q27" s="481"/>
      <c r="R27" s="481"/>
      <c r="S27" s="481"/>
      <c r="T27" s="481"/>
      <c r="U27" s="481"/>
      <c r="V27" s="481"/>
      <c r="W27" s="481"/>
      <c r="X27" s="481"/>
      <c r="Y27" s="481"/>
      <c r="Z27" s="481"/>
      <c r="AA27" s="481"/>
      <c r="AB27" s="481"/>
      <c r="AC27" s="481"/>
      <c r="AD27" s="481"/>
      <c r="AE27" s="481"/>
      <c r="AF27" s="482"/>
      <c r="AG27" s="482"/>
      <c r="AH27" s="482"/>
      <c r="AI27" s="482"/>
      <c r="AJ27" s="482"/>
      <c r="AK27" s="482"/>
      <c r="AL27" s="482"/>
      <c r="AM27" s="482"/>
      <c r="AN27" s="482"/>
      <c r="AO27" s="482"/>
    </row>
    <row r="28" spans="2:41" s="4" customFormat="1" ht="15" customHeight="1" x14ac:dyDescent="0.15">
      <c r="B28" s="496"/>
      <c r="C28" s="476"/>
      <c r="D28" s="479"/>
      <c r="E28" s="479"/>
      <c r="F28" s="479"/>
      <c r="G28" s="479"/>
      <c r="H28" s="479"/>
      <c r="I28" s="479"/>
      <c r="J28" s="479"/>
      <c r="K28" s="479"/>
      <c r="L28" s="479"/>
      <c r="M28" s="480"/>
      <c r="N28" s="481"/>
      <c r="O28" s="481"/>
      <c r="P28" s="481"/>
      <c r="Q28" s="481"/>
      <c r="R28" s="481"/>
      <c r="S28" s="481"/>
      <c r="T28" s="481"/>
      <c r="U28" s="481"/>
      <c r="V28" s="481"/>
      <c r="W28" s="481"/>
      <c r="X28" s="481"/>
      <c r="Y28" s="481"/>
      <c r="Z28" s="481"/>
      <c r="AA28" s="481"/>
      <c r="AB28" s="481"/>
      <c r="AC28" s="481"/>
      <c r="AD28" s="481"/>
      <c r="AE28" s="481"/>
      <c r="AF28" s="482"/>
      <c r="AG28" s="482"/>
      <c r="AH28" s="482"/>
      <c r="AI28" s="482"/>
      <c r="AJ28" s="482"/>
      <c r="AK28" s="482"/>
      <c r="AL28" s="482"/>
      <c r="AM28" s="482"/>
      <c r="AN28" s="482"/>
      <c r="AO28" s="482"/>
    </row>
    <row r="29" spans="2:41" s="4" customFormat="1" ht="15" customHeight="1" x14ac:dyDescent="0.15">
      <c r="B29" s="496"/>
      <c r="C29" s="475" t="s">
        <v>7</v>
      </c>
      <c r="D29" s="477" t="s">
        <v>144</v>
      </c>
      <c r="E29" s="477"/>
      <c r="F29" s="477"/>
      <c r="G29" s="477"/>
      <c r="H29" s="477"/>
      <c r="I29" s="477"/>
      <c r="J29" s="477"/>
      <c r="K29" s="477"/>
      <c r="L29" s="477"/>
      <c r="M29" s="478"/>
      <c r="N29" s="481"/>
      <c r="O29" s="481"/>
      <c r="P29" s="481"/>
      <c r="Q29" s="481"/>
      <c r="R29" s="481"/>
      <c r="S29" s="481"/>
      <c r="T29" s="481"/>
      <c r="U29" s="481"/>
      <c r="V29" s="481"/>
      <c r="W29" s="481"/>
      <c r="X29" s="481"/>
      <c r="Y29" s="481"/>
      <c r="Z29" s="481"/>
      <c r="AA29" s="481"/>
      <c r="AB29" s="481"/>
      <c r="AC29" s="481"/>
      <c r="AD29" s="481"/>
      <c r="AE29" s="481"/>
      <c r="AF29" s="482"/>
      <c r="AG29" s="482"/>
      <c r="AH29" s="482"/>
      <c r="AI29" s="482"/>
      <c r="AJ29" s="482"/>
      <c r="AK29" s="482"/>
      <c r="AL29" s="482"/>
      <c r="AM29" s="482"/>
      <c r="AN29" s="482"/>
      <c r="AO29" s="482"/>
    </row>
    <row r="30" spans="2:41" s="4" customFormat="1" ht="15" customHeight="1" x14ac:dyDescent="0.15">
      <c r="B30" s="496"/>
      <c r="C30" s="476"/>
      <c r="D30" s="479"/>
      <c r="E30" s="479"/>
      <c r="F30" s="479"/>
      <c r="G30" s="479"/>
      <c r="H30" s="479"/>
      <c r="I30" s="479"/>
      <c r="J30" s="479"/>
      <c r="K30" s="479"/>
      <c r="L30" s="479"/>
      <c r="M30" s="480"/>
      <c r="N30" s="481"/>
      <c r="O30" s="481"/>
      <c r="P30" s="481"/>
      <c r="Q30" s="481"/>
      <c r="R30" s="481"/>
      <c r="S30" s="481"/>
      <c r="T30" s="481"/>
      <c r="U30" s="481"/>
      <c r="V30" s="481"/>
      <c r="W30" s="481"/>
      <c r="X30" s="481"/>
      <c r="Y30" s="481"/>
      <c r="Z30" s="481"/>
      <c r="AA30" s="481"/>
      <c r="AB30" s="481"/>
      <c r="AC30" s="481"/>
      <c r="AD30" s="481"/>
      <c r="AE30" s="481"/>
      <c r="AF30" s="482"/>
      <c r="AG30" s="482"/>
      <c r="AH30" s="482"/>
      <c r="AI30" s="482"/>
      <c r="AJ30" s="482"/>
      <c r="AK30" s="482"/>
      <c r="AL30" s="482"/>
      <c r="AM30" s="482"/>
      <c r="AN30" s="482"/>
      <c r="AO30" s="482"/>
    </row>
    <row r="31" spans="2:41" s="4" customFormat="1" ht="15" customHeight="1" x14ac:dyDescent="0.15">
      <c r="B31" s="496"/>
      <c r="C31" s="475" t="s">
        <v>58</v>
      </c>
      <c r="D31" s="477" t="s">
        <v>145</v>
      </c>
      <c r="E31" s="477"/>
      <c r="F31" s="477"/>
      <c r="G31" s="477"/>
      <c r="H31" s="477"/>
      <c r="I31" s="477"/>
      <c r="J31" s="477"/>
      <c r="K31" s="477"/>
      <c r="L31" s="477"/>
      <c r="M31" s="478"/>
      <c r="N31" s="481"/>
      <c r="O31" s="481"/>
      <c r="P31" s="481"/>
      <c r="Q31" s="481"/>
      <c r="R31" s="481"/>
      <c r="S31" s="481"/>
      <c r="T31" s="481"/>
      <c r="U31" s="481"/>
      <c r="V31" s="481"/>
      <c r="W31" s="481"/>
      <c r="X31" s="481"/>
      <c r="Y31" s="481"/>
      <c r="Z31" s="481"/>
      <c r="AA31" s="481"/>
      <c r="AB31" s="481"/>
      <c r="AC31" s="481"/>
      <c r="AD31" s="481"/>
      <c r="AE31" s="481"/>
      <c r="AF31" s="482"/>
      <c r="AG31" s="482"/>
      <c r="AH31" s="482"/>
      <c r="AI31" s="482"/>
      <c r="AJ31" s="482"/>
      <c r="AK31" s="482"/>
      <c r="AL31" s="482"/>
      <c r="AM31" s="482"/>
      <c r="AN31" s="482"/>
      <c r="AO31" s="482"/>
    </row>
    <row r="32" spans="2:41" s="4" customFormat="1" ht="15" customHeight="1" x14ac:dyDescent="0.15">
      <c r="B32" s="497"/>
      <c r="C32" s="476"/>
      <c r="D32" s="479"/>
      <c r="E32" s="479"/>
      <c r="F32" s="479"/>
      <c r="G32" s="479"/>
      <c r="H32" s="479"/>
      <c r="I32" s="479"/>
      <c r="J32" s="479"/>
      <c r="K32" s="479"/>
      <c r="L32" s="479"/>
      <c r="M32" s="480"/>
      <c r="N32" s="481"/>
      <c r="O32" s="481"/>
      <c r="P32" s="481"/>
      <c r="Q32" s="481"/>
      <c r="R32" s="481"/>
      <c r="S32" s="481"/>
      <c r="T32" s="481"/>
      <c r="U32" s="481"/>
      <c r="V32" s="481"/>
      <c r="W32" s="481"/>
      <c r="X32" s="481"/>
      <c r="Y32" s="481"/>
      <c r="Z32" s="481"/>
      <c r="AA32" s="481"/>
      <c r="AB32" s="481"/>
      <c r="AC32" s="481"/>
      <c r="AD32" s="481"/>
      <c r="AE32" s="481"/>
      <c r="AF32" s="482"/>
      <c r="AG32" s="482"/>
      <c r="AH32" s="482"/>
      <c r="AI32" s="482"/>
      <c r="AJ32" s="482"/>
      <c r="AK32" s="482"/>
      <c r="AL32" s="482"/>
      <c r="AM32" s="482"/>
      <c r="AN32" s="482"/>
      <c r="AO32" s="482"/>
    </row>
    <row r="33" spans="1:42" s="4" customFormat="1" x14ac:dyDescent="0.15">
      <c r="B33" s="340" t="s">
        <v>146</v>
      </c>
      <c r="C33" s="340"/>
      <c r="D33" s="483" t="s">
        <v>147</v>
      </c>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row>
    <row r="34" spans="1:42" s="4" customFormat="1" ht="25.5" customHeight="1" x14ac:dyDescent="0.15">
      <c r="B34" s="72"/>
      <c r="C34" s="72"/>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15">
      <c r="B38" s="325" t="s">
        <v>151</v>
      </c>
      <c r="C38" s="340"/>
      <c r="D38" s="340"/>
      <c r="E38" s="340"/>
      <c r="F38" s="340"/>
      <c r="G38" s="326"/>
      <c r="H38" s="325" t="s">
        <v>152</v>
      </c>
      <c r="I38" s="340"/>
      <c r="J38" s="340"/>
      <c r="K38" s="340"/>
      <c r="L38" s="383" t="s">
        <v>153</v>
      </c>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4"/>
      <c r="AJ38" s="325" t="s">
        <v>154</v>
      </c>
      <c r="AK38" s="340"/>
      <c r="AL38" s="340"/>
      <c r="AM38" s="340"/>
      <c r="AN38" s="340"/>
      <c r="AO38" s="326"/>
    </row>
    <row r="39" spans="1:42" s="4" customFormat="1" ht="15" customHeight="1" x14ac:dyDescent="0.15">
      <c r="B39" s="327"/>
      <c r="C39" s="364"/>
      <c r="D39" s="364"/>
      <c r="E39" s="364"/>
      <c r="F39" s="364"/>
      <c r="G39" s="328"/>
      <c r="H39" s="327"/>
      <c r="I39" s="364"/>
      <c r="J39" s="364"/>
      <c r="K39" s="328"/>
      <c r="L39" s="355" t="s">
        <v>155</v>
      </c>
      <c r="M39" s="356"/>
      <c r="N39" s="356"/>
      <c r="O39" s="357"/>
      <c r="P39" s="408" t="s">
        <v>156</v>
      </c>
      <c r="Q39" s="409"/>
      <c r="R39" s="409"/>
      <c r="S39" s="409"/>
      <c r="T39" s="409"/>
      <c r="U39" s="409"/>
      <c r="V39" s="409"/>
      <c r="W39" s="485"/>
      <c r="X39" s="486" t="s">
        <v>157</v>
      </c>
      <c r="Y39" s="487"/>
      <c r="Z39" s="487"/>
      <c r="AA39" s="488"/>
      <c r="AB39" s="392" t="s">
        <v>158</v>
      </c>
      <c r="AC39" s="393"/>
      <c r="AD39" s="393"/>
      <c r="AE39" s="394"/>
      <c r="AF39" s="358" t="s">
        <v>9</v>
      </c>
      <c r="AG39" s="359"/>
      <c r="AH39" s="359"/>
      <c r="AI39" s="360"/>
      <c r="AJ39" s="327"/>
      <c r="AK39" s="364"/>
      <c r="AL39" s="364"/>
      <c r="AM39" s="364"/>
      <c r="AN39" s="364"/>
      <c r="AO39" s="328"/>
    </row>
    <row r="40" spans="1:42" s="4" customFormat="1" ht="15" customHeight="1" x14ac:dyDescent="0.15">
      <c r="B40" s="327"/>
      <c r="C40" s="364"/>
      <c r="D40" s="364"/>
      <c r="E40" s="364"/>
      <c r="F40" s="364"/>
      <c r="G40" s="328"/>
      <c r="H40" s="489" t="s">
        <v>159</v>
      </c>
      <c r="I40" s="490"/>
      <c r="J40" s="490"/>
      <c r="K40" s="491"/>
      <c r="L40" s="358"/>
      <c r="M40" s="359"/>
      <c r="N40" s="359"/>
      <c r="O40" s="360"/>
      <c r="P40" s="325" t="s">
        <v>160</v>
      </c>
      <c r="Q40" s="340"/>
      <c r="R40" s="340"/>
      <c r="S40" s="326"/>
      <c r="T40" s="341" t="s">
        <v>161</v>
      </c>
      <c r="U40" s="342"/>
      <c r="V40" s="342"/>
      <c r="W40" s="350"/>
      <c r="X40" s="486"/>
      <c r="Y40" s="487"/>
      <c r="Z40" s="487"/>
      <c r="AA40" s="488"/>
      <c r="AB40" s="392"/>
      <c r="AC40" s="393"/>
      <c r="AD40" s="393"/>
      <c r="AE40" s="394"/>
      <c r="AF40" s="358"/>
      <c r="AG40" s="359"/>
      <c r="AH40" s="359"/>
      <c r="AI40" s="360"/>
      <c r="AJ40" s="327"/>
      <c r="AK40" s="364"/>
      <c r="AL40" s="364"/>
      <c r="AM40" s="364"/>
      <c r="AN40" s="364"/>
      <c r="AO40" s="328"/>
    </row>
    <row r="41" spans="1:42" s="4" customFormat="1" ht="15" customHeight="1" x14ac:dyDescent="0.15">
      <c r="B41" s="329"/>
      <c r="C41" s="322"/>
      <c r="D41" s="322"/>
      <c r="E41" s="322"/>
      <c r="F41" s="322"/>
      <c r="G41" s="323"/>
      <c r="H41" s="492"/>
      <c r="I41" s="493"/>
      <c r="J41" s="493"/>
      <c r="K41" s="494"/>
      <c r="L41" s="361" t="s">
        <v>162</v>
      </c>
      <c r="M41" s="362"/>
      <c r="N41" s="362"/>
      <c r="O41" s="363"/>
      <c r="P41" s="361" t="s">
        <v>163</v>
      </c>
      <c r="Q41" s="362"/>
      <c r="R41" s="362"/>
      <c r="S41" s="363"/>
      <c r="T41" s="329" t="s">
        <v>164</v>
      </c>
      <c r="U41" s="322"/>
      <c r="V41" s="322"/>
      <c r="W41" s="323"/>
      <c r="X41" s="329" t="s">
        <v>165</v>
      </c>
      <c r="Y41" s="322"/>
      <c r="Z41" s="322"/>
      <c r="AA41" s="323"/>
      <c r="AB41" s="329" t="s">
        <v>166</v>
      </c>
      <c r="AC41" s="322"/>
      <c r="AD41" s="322"/>
      <c r="AE41" s="323"/>
      <c r="AF41" s="329" t="s">
        <v>167</v>
      </c>
      <c r="AG41" s="322"/>
      <c r="AH41" s="322"/>
      <c r="AI41" s="323"/>
      <c r="AJ41" s="329"/>
      <c r="AK41" s="322"/>
      <c r="AL41" s="322"/>
      <c r="AM41" s="322"/>
      <c r="AN41" s="322"/>
      <c r="AO41" s="323"/>
    </row>
    <row r="42" spans="1:42" s="4" customFormat="1" ht="27.75" customHeight="1" x14ac:dyDescent="0.15">
      <c r="A42" s="72"/>
      <c r="B42" s="452" t="s">
        <v>168</v>
      </c>
      <c r="C42" s="473"/>
      <c r="D42" s="473"/>
      <c r="E42" s="473"/>
      <c r="F42" s="473"/>
      <c r="G42" s="474"/>
      <c r="H42" s="405" t="str">
        <f>IF(L42="","",L42+X42+AB42+AF42+P42+T42)</f>
        <v/>
      </c>
      <c r="I42" s="406"/>
      <c r="J42" s="406"/>
      <c r="K42" s="407"/>
      <c r="L42" s="465"/>
      <c r="M42" s="466"/>
      <c r="N42" s="466"/>
      <c r="O42" s="467"/>
      <c r="P42" s="468"/>
      <c r="Q42" s="469"/>
      <c r="R42" s="469"/>
      <c r="S42" s="470"/>
      <c r="T42" s="468"/>
      <c r="U42" s="469"/>
      <c r="V42" s="469"/>
      <c r="W42" s="470"/>
      <c r="X42" s="465"/>
      <c r="Y42" s="466"/>
      <c r="Z42" s="466"/>
      <c r="AA42" s="467"/>
      <c r="AB42" s="465"/>
      <c r="AC42" s="466"/>
      <c r="AD42" s="466"/>
      <c r="AE42" s="467"/>
      <c r="AF42" s="468"/>
      <c r="AG42" s="469"/>
      <c r="AH42" s="469"/>
      <c r="AI42" s="470"/>
      <c r="AJ42" s="471"/>
      <c r="AK42" s="472"/>
      <c r="AL42" s="472"/>
      <c r="AM42" s="472"/>
      <c r="AN42" s="82" t="s">
        <v>169</v>
      </c>
      <c r="AO42" s="83"/>
      <c r="AP42" s="72"/>
    </row>
    <row r="43" spans="1:42" s="4" customFormat="1" ht="27.75" customHeight="1" x14ac:dyDescent="0.15">
      <c r="A43" s="72"/>
      <c r="B43" s="84"/>
      <c r="C43" s="396" t="s">
        <v>170</v>
      </c>
      <c r="D43" s="397"/>
      <c r="E43" s="397"/>
      <c r="F43" s="397"/>
      <c r="G43" s="398"/>
      <c r="H43" s="405" t="str">
        <f>IF(L43="","",L43+X43+AB43+AF43+P43+T43)</f>
        <v/>
      </c>
      <c r="I43" s="406"/>
      <c r="J43" s="406"/>
      <c r="K43" s="407"/>
      <c r="L43" s="465"/>
      <c r="M43" s="466"/>
      <c r="N43" s="466"/>
      <c r="O43" s="467"/>
      <c r="P43" s="468"/>
      <c r="Q43" s="469"/>
      <c r="R43" s="469"/>
      <c r="S43" s="470"/>
      <c r="T43" s="468"/>
      <c r="U43" s="469"/>
      <c r="V43" s="469"/>
      <c r="W43" s="470"/>
      <c r="X43" s="465"/>
      <c r="Y43" s="466"/>
      <c r="Z43" s="466"/>
      <c r="AA43" s="467"/>
      <c r="AB43" s="465"/>
      <c r="AC43" s="466"/>
      <c r="AD43" s="466"/>
      <c r="AE43" s="467"/>
      <c r="AF43" s="468"/>
      <c r="AG43" s="469"/>
      <c r="AH43" s="469"/>
      <c r="AI43" s="470"/>
      <c r="AJ43" s="471"/>
      <c r="AK43" s="472"/>
      <c r="AL43" s="472"/>
      <c r="AM43" s="472"/>
      <c r="AN43" s="82" t="s">
        <v>169</v>
      </c>
      <c r="AO43" s="83"/>
      <c r="AP43" s="72"/>
    </row>
    <row r="44" spans="1:42" s="4" customFormat="1" ht="11.25" customHeight="1" x14ac:dyDescent="0.15">
      <c r="A44" s="72"/>
      <c r="B44" s="452" t="s">
        <v>171</v>
      </c>
      <c r="C44" s="453"/>
      <c r="D44" s="453"/>
      <c r="E44" s="453"/>
      <c r="F44" s="453"/>
      <c r="G44" s="454"/>
      <c r="H44" s="458" t="str">
        <f>IF(L44="","",L44)</f>
        <v/>
      </c>
      <c r="I44" s="459"/>
      <c r="J44" s="459"/>
      <c r="K44" s="460"/>
      <c r="L44" s="458" t="str">
        <f>IF(AJ45="","",(ROUNDDOWN(AJ45*1/15,-3)))</f>
        <v/>
      </c>
      <c r="M44" s="459"/>
      <c r="N44" s="459"/>
      <c r="O44" s="460"/>
      <c r="P44" s="423"/>
      <c r="Q44" s="424"/>
      <c r="R44" s="424"/>
      <c r="S44" s="425"/>
      <c r="T44" s="423"/>
      <c r="U44" s="424"/>
      <c r="V44" s="424"/>
      <c r="W44" s="425"/>
      <c r="X44" s="417"/>
      <c r="Y44" s="418"/>
      <c r="Z44" s="418"/>
      <c r="AA44" s="419"/>
      <c r="AB44" s="417"/>
      <c r="AC44" s="418"/>
      <c r="AD44" s="418"/>
      <c r="AE44" s="419"/>
      <c r="AF44" s="423"/>
      <c r="AG44" s="424"/>
      <c r="AH44" s="424"/>
      <c r="AI44" s="425"/>
      <c r="AJ44" s="429" t="s">
        <v>172</v>
      </c>
      <c r="AK44" s="430"/>
      <c r="AL44" s="430"/>
      <c r="AM44" s="430"/>
      <c r="AN44" s="430"/>
      <c r="AO44" s="85"/>
      <c r="AP44" s="72"/>
    </row>
    <row r="45" spans="1:42" s="4" customFormat="1" ht="17.25" customHeight="1" x14ac:dyDescent="0.15">
      <c r="A45" s="72"/>
      <c r="B45" s="455"/>
      <c r="C45" s="456"/>
      <c r="D45" s="456"/>
      <c r="E45" s="456"/>
      <c r="F45" s="456"/>
      <c r="G45" s="457"/>
      <c r="H45" s="399"/>
      <c r="I45" s="400"/>
      <c r="J45" s="400"/>
      <c r="K45" s="401"/>
      <c r="L45" s="399"/>
      <c r="M45" s="400"/>
      <c r="N45" s="400"/>
      <c r="O45" s="401"/>
      <c r="P45" s="426"/>
      <c r="Q45" s="427"/>
      <c r="R45" s="427"/>
      <c r="S45" s="428"/>
      <c r="T45" s="426"/>
      <c r="U45" s="427"/>
      <c r="V45" s="427"/>
      <c r="W45" s="428"/>
      <c r="X45" s="420"/>
      <c r="Y45" s="421"/>
      <c r="Z45" s="421"/>
      <c r="AA45" s="422"/>
      <c r="AB45" s="420"/>
      <c r="AC45" s="421"/>
      <c r="AD45" s="421"/>
      <c r="AE45" s="422"/>
      <c r="AF45" s="426"/>
      <c r="AG45" s="427"/>
      <c r="AH45" s="427"/>
      <c r="AI45" s="428"/>
      <c r="AJ45" s="373"/>
      <c r="AK45" s="374"/>
      <c r="AL45" s="374"/>
      <c r="AM45" s="374"/>
      <c r="AN45" s="374"/>
      <c r="AO45" s="86" t="s">
        <v>173</v>
      </c>
      <c r="AP45" s="72"/>
    </row>
    <row r="46" spans="1:42" s="4" customFormat="1" ht="15" customHeight="1" x14ac:dyDescent="0.15">
      <c r="A46" s="72"/>
      <c r="B46" s="87"/>
      <c r="C46" s="341" t="s">
        <v>170</v>
      </c>
      <c r="D46" s="342"/>
      <c r="E46" s="342"/>
      <c r="F46" s="342"/>
      <c r="G46" s="350"/>
      <c r="H46" s="434" t="str">
        <f>IF(L46="","",L46)</f>
        <v/>
      </c>
      <c r="I46" s="435"/>
      <c r="J46" s="435"/>
      <c r="K46" s="436"/>
      <c r="L46" s="434" t="str">
        <f>IF(AJ47="","",(ROUNDDOWN(AJ47*1/15,-3)))</f>
        <v/>
      </c>
      <c r="M46" s="435"/>
      <c r="N46" s="435"/>
      <c r="O46" s="436"/>
      <c r="P46" s="440"/>
      <c r="Q46" s="441"/>
      <c r="R46" s="441"/>
      <c r="S46" s="442"/>
      <c r="T46" s="440"/>
      <c r="U46" s="441"/>
      <c r="V46" s="441"/>
      <c r="W46" s="442"/>
      <c r="X46" s="446"/>
      <c r="Y46" s="447"/>
      <c r="Z46" s="447"/>
      <c r="AA46" s="448"/>
      <c r="AB46" s="446"/>
      <c r="AC46" s="447"/>
      <c r="AD46" s="447"/>
      <c r="AE46" s="448"/>
      <c r="AF46" s="440"/>
      <c r="AG46" s="441"/>
      <c r="AH46" s="441"/>
      <c r="AI46" s="442"/>
      <c r="AJ46" s="461" t="s">
        <v>172</v>
      </c>
      <c r="AK46" s="462"/>
      <c r="AL46" s="462"/>
      <c r="AM46" s="462"/>
      <c r="AN46" s="462"/>
      <c r="AO46" s="88"/>
      <c r="AP46" s="72"/>
    </row>
    <row r="47" spans="1:42" s="4" customFormat="1" ht="15" customHeight="1" thickBot="1" x14ac:dyDescent="0.2">
      <c r="A47" s="72"/>
      <c r="B47" s="89"/>
      <c r="C47" s="431"/>
      <c r="D47" s="432"/>
      <c r="E47" s="432"/>
      <c r="F47" s="432"/>
      <c r="G47" s="433"/>
      <c r="H47" s="437"/>
      <c r="I47" s="438"/>
      <c r="J47" s="438"/>
      <c r="K47" s="439"/>
      <c r="L47" s="437"/>
      <c r="M47" s="438"/>
      <c r="N47" s="438"/>
      <c r="O47" s="439"/>
      <c r="P47" s="443"/>
      <c r="Q47" s="444"/>
      <c r="R47" s="444"/>
      <c r="S47" s="445"/>
      <c r="T47" s="443"/>
      <c r="U47" s="444"/>
      <c r="V47" s="444"/>
      <c r="W47" s="445"/>
      <c r="X47" s="449"/>
      <c r="Y47" s="450"/>
      <c r="Z47" s="450"/>
      <c r="AA47" s="451"/>
      <c r="AB47" s="449"/>
      <c r="AC47" s="450"/>
      <c r="AD47" s="450"/>
      <c r="AE47" s="451"/>
      <c r="AF47" s="443"/>
      <c r="AG47" s="444"/>
      <c r="AH47" s="444"/>
      <c r="AI47" s="445"/>
      <c r="AJ47" s="463"/>
      <c r="AK47" s="464"/>
      <c r="AL47" s="464"/>
      <c r="AM47" s="464"/>
      <c r="AN47" s="464"/>
      <c r="AO47" s="90" t="s">
        <v>173</v>
      </c>
      <c r="AP47" s="72"/>
    </row>
    <row r="48" spans="1:42" ht="27.75" customHeight="1" thickTop="1" x14ac:dyDescent="0.15">
      <c r="A48" s="72"/>
      <c r="B48" s="410" t="s">
        <v>174</v>
      </c>
      <c r="C48" s="322"/>
      <c r="D48" s="322"/>
      <c r="E48" s="322"/>
      <c r="F48" s="322"/>
      <c r="G48" s="323"/>
      <c r="H48" s="411" t="str">
        <f>IF(H42="","",SUM(L48:T48))</f>
        <v/>
      </c>
      <c r="I48" s="412"/>
      <c r="J48" s="412"/>
      <c r="K48" s="413"/>
      <c r="L48" s="411" t="str">
        <f>IF(L42="","",SUM(L42,L44))</f>
        <v/>
      </c>
      <c r="M48" s="412"/>
      <c r="N48" s="412"/>
      <c r="O48" s="413"/>
      <c r="P48" s="411" t="str">
        <f>IF(P42="","",SUM(P42))</f>
        <v/>
      </c>
      <c r="Q48" s="412"/>
      <c r="R48" s="412"/>
      <c r="S48" s="413"/>
      <c r="T48" s="411" t="str">
        <f>IF(T42="","",SUM(T42))</f>
        <v/>
      </c>
      <c r="U48" s="412"/>
      <c r="V48" s="412"/>
      <c r="W48" s="413"/>
      <c r="X48" s="411" t="str">
        <f>IF(X42="","",SUM(X42))</f>
        <v/>
      </c>
      <c r="Y48" s="412"/>
      <c r="Z48" s="412"/>
      <c r="AA48" s="413"/>
      <c r="AB48" s="411" t="str">
        <f>IF(AB42="","",SUM(AB42))</f>
        <v/>
      </c>
      <c r="AC48" s="412"/>
      <c r="AD48" s="412"/>
      <c r="AE48" s="413"/>
      <c r="AF48" s="411" t="str">
        <f>IF(AF42="","",SUM(AF42))</f>
        <v/>
      </c>
      <c r="AG48" s="412"/>
      <c r="AH48" s="412"/>
      <c r="AI48" s="413"/>
      <c r="AJ48" s="414"/>
      <c r="AK48" s="415"/>
      <c r="AL48" s="415"/>
      <c r="AM48" s="415"/>
      <c r="AN48" s="415"/>
      <c r="AO48" s="416"/>
      <c r="AP48" s="72"/>
    </row>
    <row r="49" spans="1:42" s="4" customFormat="1" ht="27" customHeight="1" x14ac:dyDescent="0.15">
      <c r="A49" s="72"/>
      <c r="B49" s="84"/>
      <c r="C49" s="396" t="s">
        <v>170</v>
      </c>
      <c r="D49" s="397"/>
      <c r="E49" s="397"/>
      <c r="F49" s="397"/>
      <c r="G49" s="398"/>
      <c r="H49" s="399" t="str">
        <f>IF(H43="","",SUM(L49:T49))</f>
        <v/>
      </c>
      <c r="I49" s="400"/>
      <c r="J49" s="400"/>
      <c r="K49" s="401"/>
      <c r="L49" s="399" t="str">
        <f>IF(L43="","",SUM(L43,L46))</f>
        <v/>
      </c>
      <c r="M49" s="400"/>
      <c r="N49" s="400"/>
      <c r="O49" s="401"/>
      <c r="P49" s="402" t="str">
        <f>IF(P43="","",SUM(P43))</f>
        <v/>
      </c>
      <c r="Q49" s="403"/>
      <c r="R49" s="403"/>
      <c r="S49" s="404"/>
      <c r="T49" s="402" t="str">
        <f>IF(T43="","",SUM(T43))</f>
        <v/>
      </c>
      <c r="U49" s="403"/>
      <c r="V49" s="403"/>
      <c r="W49" s="404"/>
      <c r="X49" s="405" t="str">
        <f>IF(X43="","",SUM(X43))</f>
        <v/>
      </c>
      <c r="Y49" s="406"/>
      <c r="Z49" s="406"/>
      <c r="AA49" s="407"/>
      <c r="AB49" s="405" t="str">
        <f>IF(AB43="","",SUM(AB43))</f>
        <v/>
      </c>
      <c r="AC49" s="406"/>
      <c r="AD49" s="406"/>
      <c r="AE49" s="407"/>
      <c r="AF49" s="402" t="str">
        <f>IF(AF43="","",SUM(AF43))</f>
        <v/>
      </c>
      <c r="AG49" s="403"/>
      <c r="AH49" s="403"/>
      <c r="AI49" s="404"/>
      <c r="AJ49" s="408"/>
      <c r="AK49" s="409"/>
      <c r="AL49" s="409"/>
      <c r="AM49" s="409"/>
      <c r="AN49" s="409"/>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175</v>
      </c>
    </row>
    <row r="52" spans="1:42" s="4" customFormat="1" ht="15" customHeight="1" x14ac:dyDescent="0.15">
      <c r="B52" s="325"/>
      <c r="C52" s="340"/>
      <c r="D52" s="340"/>
      <c r="E52" s="340"/>
      <c r="F52" s="340"/>
      <c r="G52" s="340"/>
      <c r="H52" s="340"/>
      <c r="I52" s="340"/>
      <c r="J52" s="340"/>
      <c r="K52" s="340"/>
      <c r="L52" s="340"/>
      <c r="M52" s="340"/>
      <c r="N52" s="340"/>
      <c r="O52" s="340"/>
      <c r="P52" s="340"/>
      <c r="Q52" s="326"/>
      <c r="R52" s="325" t="s">
        <v>176</v>
      </c>
      <c r="S52" s="340"/>
      <c r="T52" s="340"/>
      <c r="U52" s="382" t="s">
        <v>153</v>
      </c>
      <c r="V52" s="383"/>
      <c r="W52" s="383"/>
      <c r="X52" s="383"/>
      <c r="Y52" s="383"/>
      <c r="Z52" s="383"/>
      <c r="AA52" s="383"/>
      <c r="AB52" s="383"/>
      <c r="AC52" s="383"/>
      <c r="AD52" s="383"/>
      <c r="AE52" s="383"/>
      <c r="AF52" s="384"/>
      <c r="AG52" s="385" t="s">
        <v>177</v>
      </c>
      <c r="AH52" s="385"/>
      <c r="AI52" s="385"/>
      <c r="AJ52" s="385"/>
      <c r="AK52" s="385"/>
    </row>
    <row r="53" spans="1:42" s="4" customFormat="1" ht="15" customHeight="1" x14ac:dyDescent="0.15">
      <c r="B53" s="327"/>
      <c r="C53" s="364"/>
      <c r="D53" s="364"/>
      <c r="E53" s="364"/>
      <c r="F53" s="364"/>
      <c r="G53" s="364"/>
      <c r="H53" s="364"/>
      <c r="I53" s="364"/>
      <c r="J53" s="364"/>
      <c r="K53" s="364"/>
      <c r="L53" s="364"/>
      <c r="M53" s="364"/>
      <c r="N53" s="364"/>
      <c r="O53" s="364"/>
      <c r="P53" s="364"/>
      <c r="Q53" s="328"/>
      <c r="R53" s="327"/>
      <c r="S53" s="364"/>
      <c r="T53" s="364"/>
      <c r="U53" s="385" t="s">
        <v>155</v>
      </c>
      <c r="V53" s="385"/>
      <c r="W53" s="385"/>
      <c r="X53" s="387" t="s">
        <v>157</v>
      </c>
      <c r="Y53" s="387"/>
      <c r="Z53" s="387"/>
      <c r="AA53" s="389" t="s">
        <v>158</v>
      </c>
      <c r="AB53" s="390"/>
      <c r="AC53" s="391"/>
      <c r="AD53" s="385" t="s">
        <v>9</v>
      </c>
      <c r="AE53" s="385"/>
      <c r="AF53" s="385"/>
      <c r="AG53" s="385"/>
      <c r="AH53" s="385"/>
      <c r="AI53" s="385"/>
      <c r="AJ53" s="385"/>
      <c r="AK53" s="385"/>
    </row>
    <row r="54" spans="1:42" s="4" customFormat="1" ht="15" customHeight="1" x14ac:dyDescent="0.15">
      <c r="B54" s="327"/>
      <c r="C54" s="364"/>
      <c r="D54" s="364"/>
      <c r="E54" s="364"/>
      <c r="F54" s="364"/>
      <c r="G54" s="364"/>
      <c r="H54" s="364"/>
      <c r="I54" s="364"/>
      <c r="J54" s="364"/>
      <c r="K54" s="364"/>
      <c r="L54" s="364"/>
      <c r="M54" s="364"/>
      <c r="N54" s="364"/>
      <c r="O54" s="364"/>
      <c r="P54" s="364"/>
      <c r="Q54" s="328"/>
      <c r="R54" s="358" t="s">
        <v>178</v>
      </c>
      <c r="S54" s="364"/>
      <c r="T54" s="364"/>
      <c r="U54" s="386"/>
      <c r="V54" s="386"/>
      <c r="W54" s="386"/>
      <c r="X54" s="388"/>
      <c r="Y54" s="388"/>
      <c r="Z54" s="388"/>
      <c r="AA54" s="392"/>
      <c r="AB54" s="393"/>
      <c r="AC54" s="394"/>
      <c r="AD54" s="386"/>
      <c r="AE54" s="386"/>
      <c r="AF54" s="386"/>
      <c r="AG54" s="385"/>
      <c r="AH54" s="385"/>
      <c r="AI54" s="385"/>
      <c r="AJ54" s="385"/>
      <c r="AK54" s="385"/>
    </row>
    <row r="55" spans="1:42" s="4" customFormat="1" ht="15" customHeight="1" x14ac:dyDescent="0.15">
      <c r="B55" s="329"/>
      <c r="C55" s="322"/>
      <c r="D55" s="322"/>
      <c r="E55" s="322"/>
      <c r="F55" s="322"/>
      <c r="G55" s="322"/>
      <c r="H55" s="322"/>
      <c r="I55" s="322"/>
      <c r="J55" s="322"/>
      <c r="K55" s="322"/>
      <c r="L55" s="322"/>
      <c r="M55" s="322"/>
      <c r="N55" s="322"/>
      <c r="O55" s="322"/>
      <c r="P55" s="322"/>
      <c r="Q55" s="323"/>
      <c r="R55" s="329"/>
      <c r="S55" s="322"/>
      <c r="T55" s="322"/>
      <c r="U55" s="329" t="s">
        <v>179</v>
      </c>
      <c r="V55" s="322"/>
      <c r="W55" s="322"/>
      <c r="X55" s="329" t="s">
        <v>180</v>
      </c>
      <c r="Y55" s="322"/>
      <c r="Z55" s="323"/>
      <c r="AA55" s="365" t="s">
        <v>181</v>
      </c>
      <c r="AB55" s="365"/>
      <c r="AC55" s="366"/>
      <c r="AD55" s="329" t="s">
        <v>182</v>
      </c>
      <c r="AE55" s="322"/>
      <c r="AF55" s="322"/>
      <c r="AG55" s="385"/>
      <c r="AH55" s="385"/>
      <c r="AI55" s="385"/>
      <c r="AJ55" s="385"/>
      <c r="AK55" s="385"/>
    </row>
    <row r="56" spans="1:42" s="4" customFormat="1" ht="15" customHeight="1" x14ac:dyDescent="0.15">
      <c r="B56" s="325" t="s">
        <v>183</v>
      </c>
      <c r="C56" s="340"/>
      <c r="D56" s="340"/>
      <c r="E56" s="340"/>
      <c r="F56" s="340"/>
      <c r="G56" s="340"/>
      <c r="H56" s="340"/>
      <c r="I56" s="340"/>
      <c r="J56" s="340"/>
      <c r="K56" s="340"/>
      <c r="L56" s="340"/>
      <c r="M56" s="340"/>
      <c r="N56" s="340"/>
      <c r="O56" s="340"/>
      <c r="P56" s="340"/>
      <c r="Q56" s="326"/>
      <c r="R56" s="367" t="str">
        <f>IF(U56="","",U56+AA56)</f>
        <v/>
      </c>
      <c r="S56" s="368"/>
      <c r="T56" s="368"/>
      <c r="U56" s="371"/>
      <c r="V56" s="372"/>
      <c r="W56" s="372"/>
      <c r="X56" s="375"/>
      <c r="Y56" s="376"/>
      <c r="Z56" s="377"/>
      <c r="AA56" s="381"/>
      <c r="AB56" s="381"/>
      <c r="AC56" s="381"/>
      <c r="AD56" s="375"/>
      <c r="AE56" s="376"/>
      <c r="AF56" s="377"/>
      <c r="AG56" s="395" t="str">
        <f>IF(R56="","",IF(R56&gt;H48*0.4%,"否","適"))</f>
        <v/>
      </c>
      <c r="AH56" s="395"/>
      <c r="AI56" s="395"/>
      <c r="AJ56" s="395"/>
      <c r="AK56" s="395"/>
    </row>
    <row r="57" spans="1:42" s="72" customFormat="1" ht="30" customHeight="1" x14ac:dyDescent="0.15">
      <c r="A57" s="4"/>
      <c r="B57" s="329"/>
      <c r="C57" s="322"/>
      <c r="D57" s="322"/>
      <c r="E57" s="322"/>
      <c r="F57" s="322"/>
      <c r="G57" s="322"/>
      <c r="H57" s="322"/>
      <c r="I57" s="322"/>
      <c r="J57" s="322"/>
      <c r="K57" s="322"/>
      <c r="L57" s="322"/>
      <c r="M57" s="322"/>
      <c r="N57" s="322"/>
      <c r="O57" s="322"/>
      <c r="P57" s="322"/>
      <c r="Q57" s="323"/>
      <c r="R57" s="369"/>
      <c r="S57" s="370"/>
      <c r="T57" s="370"/>
      <c r="U57" s="373"/>
      <c r="V57" s="374"/>
      <c r="W57" s="374"/>
      <c r="X57" s="378"/>
      <c r="Y57" s="379"/>
      <c r="Z57" s="380"/>
      <c r="AA57" s="381"/>
      <c r="AB57" s="381"/>
      <c r="AC57" s="381"/>
      <c r="AD57" s="378"/>
      <c r="AE57" s="379"/>
      <c r="AF57" s="380"/>
      <c r="AG57" s="395"/>
      <c r="AH57" s="395"/>
      <c r="AI57" s="395"/>
      <c r="AJ57" s="395"/>
      <c r="AK57" s="395"/>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352"/>
      <c r="C60" s="353"/>
      <c r="D60" s="353"/>
      <c r="E60" s="353"/>
      <c r="F60" s="353"/>
      <c r="G60" s="353"/>
      <c r="H60" s="353"/>
      <c r="I60" s="353"/>
      <c r="J60" s="353"/>
      <c r="K60" s="354"/>
      <c r="L60" s="352" t="s">
        <v>185</v>
      </c>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4"/>
      <c r="AP60" s="4"/>
    </row>
    <row r="61" spans="1:42" s="72" customFormat="1" ht="11.25" customHeight="1" x14ac:dyDescent="0.15">
      <c r="A61" s="4"/>
      <c r="B61" s="355" t="s">
        <v>183</v>
      </c>
      <c r="C61" s="356"/>
      <c r="D61" s="356"/>
      <c r="E61" s="356"/>
      <c r="F61" s="356"/>
      <c r="G61" s="356"/>
      <c r="H61" s="356"/>
      <c r="I61" s="356"/>
      <c r="J61" s="356"/>
      <c r="K61" s="357"/>
      <c r="L61" s="355"/>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7"/>
      <c r="AP61" s="4"/>
    </row>
    <row r="62" spans="1:42" s="4" customFormat="1" ht="15" hidden="1" customHeight="1" x14ac:dyDescent="0.15">
      <c r="B62" s="358"/>
      <c r="C62" s="359"/>
      <c r="D62" s="359"/>
      <c r="E62" s="359"/>
      <c r="F62" s="359"/>
      <c r="G62" s="359"/>
      <c r="H62" s="359"/>
      <c r="I62" s="359"/>
      <c r="J62" s="359"/>
      <c r="K62" s="360"/>
      <c r="L62" s="358"/>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60"/>
    </row>
    <row r="63" spans="1:42" s="4" customFormat="1" ht="15" customHeight="1" x14ac:dyDescent="0.15">
      <c r="B63" s="361"/>
      <c r="C63" s="362"/>
      <c r="D63" s="362"/>
      <c r="E63" s="362"/>
      <c r="F63" s="362"/>
      <c r="G63" s="362"/>
      <c r="H63" s="362"/>
      <c r="I63" s="362"/>
      <c r="J63" s="362"/>
      <c r="K63" s="363"/>
      <c r="L63" s="361"/>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3"/>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325" t="s">
        <v>187</v>
      </c>
      <c r="C66" s="340"/>
      <c r="D66" s="340"/>
      <c r="E66" s="340"/>
      <c r="F66" s="340"/>
      <c r="G66" s="340"/>
      <c r="H66" s="340"/>
      <c r="I66" s="326"/>
      <c r="J66" s="325"/>
      <c r="K66" s="340"/>
      <c r="L66" s="340"/>
      <c r="M66" s="340"/>
      <c r="N66" s="340"/>
      <c r="O66" s="340"/>
      <c r="P66" s="340"/>
      <c r="Q66" s="340"/>
      <c r="R66" s="340"/>
      <c r="S66" s="340"/>
      <c r="T66" s="326"/>
      <c r="U66" s="325" t="s">
        <v>188</v>
      </c>
      <c r="V66" s="340"/>
      <c r="W66" s="340"/>
      <c r="X66" s="340"/>
      <c r="Y66" s="340"/>
      <c r="Z66" s="340"/>
      <c r="AA66" s="340"/>
      <c r="AB66" s="326"/>
      <c r="AC66" s="345"/>
      <c r="AD66" s="345"/>
      <c r="AE66" s="345"/>
      <c r="AF66" s="345"/>
      <c r="AG66" s="345"/>
      <c r="AH66" s="345"/>
      <c r="AI66" s="345"/>
      <c r="AJ66" s="345"/>
      <c r="AK66" s="345"/>
      <c r="AL66" s="345"/>
      <c r="AM66" s="345"/>
      <c r="AN66" s="345"/>
      <c r="AO66" s="345"/>
      <c r="AP66" s="77"/>
    </row>
    <row r="67" spans="1:42" s="8" customFormat="1" x14ac:dyDescent="0.15">
      <c r="A67" s="77"/>
      <c r="B67" s="329"/>
      <c r="C67" s="322"/>
      <c r="D67" s="322"/>
      <c r="E67" s="322"/>
      <c r="F67" s="322"/>
      <c r="G67" s="322"/>
      <c r="H67" s="322"/>
      <c r="I67" s="323"/>
      <c r="J67" s="329"/>
      <c r="K67" s="322"/>
      <c r="L67" s="322"/>
      <c r="M67" s="322"/>
      <c r="N67" s="322"/>
      <c r="O67" s="322"/>
      <c r="P67" s="322"/>
      <c r="Q67" s="322"/>
      <c r="R67" s="322"/>
      <c r="S67" s="322"/>
      <c r="T67" s="323"/>
      <c r="U67" s="329"/>
      <c r="V67" s="322"/>
      <c r="W67" s="322"/>
      <c r="X67" s="322"/>
      <c r="Y67" s="322"/>
      <c r="Z67" s="322"/>
      <c r="AA67" s="322"/>
      <c r="AB67" s="323"/>
      <c r="AC67" s="345"/>
      <c r="AD67" s="345"/>
      <c r="AE67" s="345"/>
      <c r="AF67" s="345"/>
      <c r="AG67" s="345"/>
      <c r="AH67" s="345"/>
      <c r="AI67" s="345"/>
      <c r="AJ67" s="345"/>
      <c r="AK67" s="345"/>
      <c r="AL67" s="345"/>
      <c r="AM67" s="345"/>
      <c r="AN67" s="345"/>
      <c r="AO67" s="345"/>
      <c r="AP67" s="77"/>
    </row>
    <row r="68" spans="1:42" s="8" customFormat="1" x14ac:dyDescent="0.15">
      <c r="A68" s="77"/>
      <c r="B68" s="325" t="s">
        <v>189</v>
      </c>
      <c r="C68" s="340"/>
      <c r="D68" s="340"/>
      <c r="E68" s="340"/>
      <c r="F68" s="340"/>
      <c r="G68" s="340"/>
      <c r="H68" s="340"/>
      <c r="I68" s="326"/>
      <c r="J68" s="325"/>
      <c r="K68" s="340"/>
      <c r="L68" s="340"/>
      <c r="M68" s="340"/>
      <c r="N68" s="340"/>
      <c r="O68" s="340"/>
      <c r="P68" s="340"/>
      <c r="Q68" s="340"/>
      <c r="R68" s="340"/>
      <c r="S68" s="340"/>
      <c r="T68" s="326"/>
      <c r="U68" s="341" t="s">
        <v>190</v>
      </c>
      <c r="V68" s="342"/>
      <c r="W68" s="342"/>
      <c r="X68" s="342"/>
      <c r="Y68" s="342"/>
      <c r="Z68" s="342"/>
      <c r="AA68" s="342"/>
      <c r="AB68" s="350"/>
      <c r="AC68" s="341" t="s">
        <v>191</v>
      </c>
      <c r="AD68" s="342"/>
      <c r="AE68" s="340"/>
      <c r="AF68" s="340"/>
      <c r="AG68" s="340"/>
      <c r="AH68" s="340"/>
      <c r="AI68" s="340"/>
      <c r="AJ68" s="340"/>
      <c r="AK68" s="340"/>
      <c r="AL68" s="340"/>
      <c r="AM68" s="340"/>
      <c r="AN68" s="340"/>
      <c r="AO68" s="326"/>
      <c r="AP68" s="77"/>
    </row>
    <row r="69" spans="1:42" s="8" customFormat="1" x14ac:dyDescent="0.15">
      <c r="A69" s="77"/>
      <c r="B69" s="329"/>
      <c r="C69" s="322"/>
      <c r="D69" s="322"/>
      <c r="E69" s="322"/>
      <c r="F69" s="322"/>
      <c r="G69" s="322"/>
      <c r="H69" s="322"/>
      <c r="I69" s="323"/>
      <c r="J69" s="329"/>
      <c r="K69" s="322"/>
      <c r="L69" s="322"/>
      <c r="M69" s="322"/>
      <c r="N69" s="322"/>
      <c r="O69" s="322"/>
      <c r="P69" s="322"/>
      <c r="Q69" s="322"/>
      <c r="R69" s="322"/>
      <c r="S69" s="322"/>
      <c r="T69" s="323"/>
      <c r="U69" s="346"/>
      <c r="V69" s="347"/>
      <c r="W69" s="347"/>
      <c r="X69" s="347"/>
      <c r="Y69" s="347"/>
      <c r="Z69" s="347"/>
      <c r="AA69" s="347"/>
      <c r="AB69" s="351"/>
      <c r="AC69" s="346" t="s">
        <v>192</v>
      </c>
      <c r="AD69" s="347"/>
      <c r="AE69" s="322"/>
      <c r="AF69" s="322"/>
      <c r="AG69" s="322"/>
      <c r="AH69" s="322"/>
      <c r="AI69" s="322"/>
      <c r="AJ69" s="322"/>
      <c r="AK69" s="322"/>
      <c r="AL69" s="322"/>
      <c r="AM69" s="322"/>
      <c r="AN69" s="322"/>
      <c r="AO69" s="323"/>
      <c r="AP69" s="77"/>
    </row>
    <row r="70" spans="1:42" x14ac:dyDescent="0.15">
      <c r="A70" s="4"/>
      <c r="B70" s="325" t="s">
        <v>193</v>
      </c>
      <c r="C70" s="340"/>
      <c r="D70" s="340"/>
      <c r="E70" s="340"/>
      <c r="F70" s="340"/>
      <c r="G70" s="340"/>
      <c r="H70" s="340"/>
      <c r="I70" s="326"/>
      <c r="J70" s="341" t="s">
        <v>194</v>
      </c>
      <c r="K70" s="342"/>
      <c r="L70" s="343"/>
      <c r="M70" s="343"/>
      <c r="N70" s="343"/>
      <c r="O70" s="343"/>
      <c r="P70" s="343"/>
      <c r="Q70" s="343"/>
      <c r="R70" s="343"/>
      <c r="S70" s="343"/>
      <c r="T70" s="344"/>
      <c r="U70" s="345" t="s">
        <v>195</v>
      </c>
      <c r="V70" s="345"/>
      <c r="W70" s="345"/>
      <c r="X70" s="345"/>
      <c r="Y70" s="345"/>
      <c r="Z70" s="345"/>
      <c r="AA70" s="345"/>
      <c r="AB70" s="345"/>
      <c r="AC70" s="341" t="s">
        <v>191</v>
      </c>
      <c r="AD70" s="342"/>
      <c r="AE70" s="340"/>
      <c r="AF70" s="340"/>
      <c r="AG70" s="340"/>
      <c r="AH70" s="340"/>
      <c r="AI70" s="340"/>
      <c r="AJ70" s="340"/>
      <c r="AK70" s="340"/>
      <c r="AL70" s="340"/>
      <c r="AM70" s="340"/>
      <c r="AN70" s="340"/>
      <c r="AO70" s="326"/>
      <c r="AP70" s="4"/>
    </row>
    <row r="71" spans="1:42" x14ac:dyDescent="0.15">
      <c r="A71" s="4"/>
      <c r="B71" s="329"/>
      <c r="C71" s="322"/>
      <c r="D71" s="322"/>
      <c r="E71" s="322"/>
      <c r="F71" s="322"/>
      <c r="G71" s="322"/>
      <c r="H71" s="322"/>
      <c r="I71" s="323"/>
      <c r="J71" s="346" t="s">
        <v>196</v>
      </c>
      <c r="K71" s="347"/>
      <c r="L71" s="348"/>
      <c r="M71" s="348"/>
      <c r="N71" s="348"/>
      <c r="O71" s="348"/>
      <c r="P71" s="348"/>
      <c r="Q71" s="348"/>
      <c r="R71" s="348"/>
      <c r="S71" s="348"/>
      <c r="T71" s="349"/>
      <c r="U71" s="345"/>
      <c r="V71" s="345"/>
      <c r="W71" s="345"/>
      <c r="X71" s="345"/>
      <c r="Y71" s="345"/>
      <c r="Z71" s="345"/>
      <c r="AA71" s="345"/>
      <c r="AB71" s="345"/>
      <c r="AC71" s="346" t="s">
        <v>192</v>
      </c>
      <c r="AD71" s="347"/>
      <c r="AE71" s="322"/>
      <c r="AF71" s="322"/>
      <c r="AG71" s="322"/>
      <c r="AH71" s="322"/>
      <c r="AI71" s="322"/>
      <c r="AJ71" s="322"/>
      <c r="AK71" s="322"/>
      <c r="AL71" s="322"/>
      <c r="AM71" s="322"/>
      <c r="AN71" s="322"/>
      <c r="AO71" s="323"/>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324" t="s">
        <v>197</v>
      </c>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4"/>
    </row>
    <row r="74" spans="1:42" x14ac:dyDescent="0.15">
      <c r="A74" s="4"/>
      <c r="B74" s="325" t="s">
        <v>1</v>
      </c>
      <c r="C74" s="326"/>
      <c r="D74" s="330" t="s">
        <v>198</v>
      </c>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4"/>
    </row>
    <row r="75" spans="1:42" s="4" customFormat="1" ht="0.75" customHeight="1" x14ac:dyDescent="0.15">
      <c r="B75" s="327"/>
      <c r="C75" s="328"/>
      <c r="D75" s="330"/>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row>
    <row r="76" spans="1:42" ht="17.25" customHeight="1" x14ac:dyDescent="0.15">
      <c r="A76" s="4"/>
      <c r="B76" s="327"/>
      <c r="C76" s="328"/>
      <c r="D76" s="332" t="s">
        <v>199</v>
      </c>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0"/>
      <c r="AP76" s="4"/>
    </row>
    <row r="77" spans="1:42" ht="15" customHeight="1" x14ac:dyDescent="0.15">
      <c r="A77" s="4"/>
      <c r="B77" s="327"/>
      <c r="C77" s="328"/>
      <c r="D77" s="334"/>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6"/>
      <c r="AP77" s="4"/>
    </row>
    <row r="78" spans="1:42" s="77" customFormat="1" ht="15" customHeight="1" x14ac:dyDescent="0.15">
      <c r="A78" s="4"/>
      <c r="B78" s="329"/>
      <c r="C78" s="323"/>
      <c r="D78" s="337"/>
      <c r="E78" s="338"/>
      <c r="F78" s="338"/>
      <c r="G78" s="338"/>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8"/>
      <c r="AO78" s="339"/>
      <c r="AP78" s="4"/>
    </row>
    <row r="79" spans="1:42" s="77" customFormat="1" ht="15" customHeight="1" x14ac:dyDescent="0.15">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320" t="s">
        <v>211</v>
      </c>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72"/>
    </row>
    <row r="92" spans="1:42" s="4" customFormat="1" ht="33" customHeight="1" x14ac:dyDescent="0.15">
      <c r="A92" s="72"/>
      <c r="B92" s="321" t="s">
        <v>212</v>
      </c>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72"/>
    </row>
    <row r="93" spans="1:42" s="72" customFormat="1" ht="15" customHeight="1" x14ac:dyDescent="0.15">
      <c r="B93" s="72" t="s">
        <v>213</v>
      </c>
    </row>
    <row r="94" spans="1:42" s="72" customFormat="1" ht="15" customHeight="1" x14ac:dyDescent="0.15">
      <c r="B94" s="72" t="s">
        <v>214</v>
      </c>
    </row>
    <row r="95" spans="1:42" s="72" customFormat="1" ht="15" customHeight="1" x14ac:dyDescent="0.15">
      <c r="B95" s="72" t="s">
        <v>215</v>
      </c>
    </row>
    <row r="96" spans="1:42" s="72" customFormat="1" ht="15" customHeight="1" x14ac:dyDescent="0.15">
      <c r="B96" s="72" t="s">
        <v>216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5" style="3" customWidth="1"/>
    <col min="39" max="40" width="1.5" style="3" customWidth="1"/>
    <col min="41" max="41" width="1.75" style="3" customWidth="1"/>
    <col min="42" max="42" width="0.75" style="3" customWidth="1"/>
    <col min="43" max="43" width="0.375" style="3" customWidth="1"/>
    <col min="44" max="16384" width="9" style="3"/>
  </cols>
  <sheetData>
    <row r="1" spans="1:50" ht="18.75" hidden="1" customHeight="1" x14ac:dyDescent="0.15">
      <c r="A1" s="526" t="s">
        <v>10</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c r="AQ1" s="65" t="s">
        <v>217</v>
      </c>
      <c r="AR1" s="10"/>
      <c r="AS1" s="10"/>
      <c r="AT1" s="10"/>
      <c r="AU1" s="10"/>
      <c r="AV1" s="10"/>
      <c r="AW1" s="10"/>
      <c r="AX1" s="11"/>
    </row>
    <row r="2" spans="1:50" s="1" customFormat="1" ht="15" customHeight="1" x14ac:dyDescent="0.15">
      <c r="B2" s="2" t="s">
        <v>218</v>
      </c>
    </row>
    <row r="3" spans="1:50" ht="22.5" customHeight="1" x14ac:dyDescent="0.15">
      <c r="B3" s="513" t="s">
        <v>219</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221</v>
      </c>
      <c r="AP8" s="3"/>
    </row>
    <row r="9" spans="1:50" s="12" customFormat="1" ht="16.5" customHeight="1" x14ac:dyDescent="0.15">
      <c r="A9" s="20"/>
      <c r="B9" s="527" t="s">
        <v>222</v>
      </c>
      <c r="C9" s="528"/>
      <c r="D9" s="528"/>
      <c r="E9" s="528"/>
      <c r="F9" s="528"/>
      <c r="G9" s="529"/>
      <c r="H9" s="536" t="s">
        <v>223</v>
      </c>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3"/>
      <c r="AQ9" s="9"/>
    </row>
    <row r="10" spans="1:50" s="12" customFormat="1" ht="16.5" customHeight="1" x14ac:dyDescent="0.15">
      <c r="A10" s="20"/>
      <c r="B10" s="530"/>
      <c r="C10" s="531"/>
      <c r="D10" s="531"/>
      <c r="E10" s="531"/>
      <c r="F10" s="531"/>
      <c r="G10" s="532"/>
      <c r="H10" s="536" t="s">
        <v>224</v>
      </c>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3"/>
      <c r="AQ10" s="9"/>
    </row>
    <row r="11" spans="1:50" s="12" customFormat="1" ht="14.25" customHeight="1" x14ac:dyDescent="0.15">
      <c r="A11" s="20"/>
      <c r="B11" s="530"/>
      <c r="C11" s="531"/>
      <c r="D11" s="531"/>
      <c r="E11" s="531"/>
      <c r="F11" s="531"/>
      <c r="G11" s="532"/>
      <c r="H11" s="527" t="s">
        <v>1</v>
      </c>
      <c r="I11" s="529"/>
      <c r="J11" s="537" t="s">
        <v>225</v>
      </c>
      <c r="K11" s="538"/>
      <c r="L11" s="538"/>
      <c r="M11" s="538"/>
      <c r="N11" s="538"/>
      <c r="O11" s="538"/>
      <c r="P11" s="538"/>
      <c r="Q11" s="538"/>
      <c r="R11" s="538"/>
      <c r="S11" s="538"/>
      <c r="T11" s="538"/>
      <c r="U11" s="538"/>
      <c r="V11" s="538"/>
      <c r="W11" s="538"/>
      <c r="X11" s="538"/>
      <c r="Y11" s="538"/>
      <c r="Z11" s="538"/>
      <c r="AA11" s="538"/>
      <c r="AB11" s="538"/>
      <c r="AC11" s="541" t="s">
        <v>226</v>
      </c>
      <c r="AD11" s="542"/>
      <c r="AE11" s="542"/>
      <c r="AF11" s="542"/>
      <c r="AG11" s="542"/>
      <c r="AH11" s="542"/>
      <c r="AI11" s="542"/>
      <c r="AJ11" s="542"/>
      <c r="AK11" s="542"/>
      <c r="AL11" s="542"/>
      <c r="AM11" s="542"/>
      <c r="AN11" s="542"/>
      <c r="AO11" s="543"/>
      <c r="AP11" s="3"/>
      <c r="AQ11" s="9"/>
    </row>
    <row r="12" spans="1:50" s="12" customFormat="1" ht="14.25" customHeight="1" x14ac:dyDescent="0.15">
      <c r="A12" s="6"/>
      <c r="B12" s="530"/>
      <c r="C12" s="531"/>
      <c r="D12" s="531"/>
      <c r="E12" s="531"/>
      <c r="F12" s="531"/>
      <c r="G12" s="532"/>
      <c r="H12" s="533"/>
      <c r="I12" s="535"/>
      <c r="J12" s="539"/>
      <c r="K12" s="540"/>
      <c r="L12" s="540"/>
      <c r="M12" s="540"/>
      <c r="N12" s="540"/>
      <c r="O12" s="540"/>
      <c r="P12" s="540"/>
      <c r="Q12" s="540"/>
      <c r="R12" s="540"/>
      <c r="S12" s="540"/>
      <c r="T12" s="540"/>
      <c r="U12" s="540"/>
      <c r="V12" s="540"/>
      <c r="W12" s="540"/>
      <c r="X12" s="540"/>
      <c r="Y12" s="540"/>
      <c r="Z12" s="540"/>
      <c r="AA12" s="540"/>
      <c r="AB12" s="540"/>
      <c r="AC12" s="541"/>
      <c r="AD12" s="542"/>
      <c r="AE12" s="50"/>
      <c r="AF12" s="50" t="s">
        <v>227</v>
      </c>
      <c r="AG12" s="50"/>
      <c r="AH12" s="50" t="s">
        <v>228</v>
      </c>
      <c r="AI12" s="50"/>
      <c r="AJ12" s="50" t="s">
        <v>229</v>
      </c>
      <c r="AK12" s="50"/>
      <c r="AL12" s="50"/>
      <c r="AM12" s="50"/>
      <c r="AN12" s="50"/>
      <c r="AO12" s="51"/>
      <c r="AP12" s="3"/>
      <c r="AQ12" s="9"/>
    </row>
    <row r="13" spans="1:50" s="12" customFormat="1" ht="14.25" customHeight="1" x14ac:dyDescent="0.15">
      <c r="A13" s="6"/>
      <c r="B13" s="533"/>
      <c r="C13" s="534"/>
      <c r="D13" s="534"/>
      <c r="E13" s="534"/>
      <c r="F13" s="534"/>
      <c r="G13" s="535"/>
      <c r="H13" s="527" t="s">
        <v>1</v>
      </c>
      <c r="I13" s="529"/>
      <c r="J13" s="537" t="s">
        <v>230</v>
      </c>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44"/>
      <c r="AP13" s="3"/>
      <c r="AQ13" s="9"/>
    </row>
    <row r="14" spans="1:50" s="12" customFormat="1" ht="14.25" customHeight="1" x14ac:dyDescent="0.15">
      <c r="A14" s="1"/>
      <c r="B14" s="62"/>
      <c r="C14" s="63"/>
      <c r="D14" s="63"/>
      <c r="E14" s="63"/>
      <c r="F14" s="63"/>
      <c r="G14" s="64"/>
      <c r="H14" s="533"/>
      <c r="I14" s="535"/>
      <c r="J14" s="539"/>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5"/>
      <c r="AP14" s="3"/>
      <c r="AQ14" s="9"/>
    </row>
    <row r="15" spans="1:50" s="12" customFormat="1" ht="14.25" customHeight="1" x14ac:dyDescent="0.15">
      <c r="A15" s="1"/>
      <c r="B15" s="62"/>
      <c r="C15" s="63"/>
      <c r="D15" s="63"/>
      <c r="E15" s="63"/>
      <c r="F15" s="63"/>
      <c r="G15" s="64"/>
      <c r="H15" s="527" t="s">
        <v>1</v>
      </c>
      <c r="I15" s="529"/>
      <c r="J15" s="537" t="s">
        <v>231</v>
      </c>
      <c r="K15" s="538"/>
      <c r="L15" s="538"/>
      <c r="M15" s="538"/>
      <c r="N15" s="538"/>
      <c r="O15" s="538"/>
      <c r="P15" s="538"/>
      <c r="Q15" s="538"/>
      <c r="R15" s="538"/>
      <c r="S15" s="538"/>
      <c r="T15" s="538"/>
      <c r="U15" s="538"/>
      <c r="V15" s="538"/>
      <c r="W15" s="538"/>
      <c r="X15" s="538"/>
      <c r="Y15" s="538"/>
      <c r="Z15" s="538"/>
      <c r="AA15" s="538"/>
      <c r="AB15" s="538"/>
      <c r="AC15" s="52" t="s">
        <v>232</v>
      </c>
      <c r="AD15" s="542"/>
      <c r="AE15" s="542"/>
      <c r="AF15" s="542"/>
      <c r="AG15" s="542"/>
      <c r="AH15" s="50" t="s">
        <v>233</v>
      </c>
      <c r="AI15" s="546" t="s">
        <v>234</v>
      </c>
      <c r="AJ15" s="546"/>
      <c r="AK15" s="546"/>
      <c r="AL15" s="546"/>
      <c r="AM15" s="546"/>
      <c r="AN15" s="546"/>
      <c r="AO15" s="547"/>
      <c r="AP15" s="3"/>
      <c r="AQ15" s="9"/>
      <c r="AR15" s="12" t="s">
        <v>235</v>
      </c>
    </row>
    <row r="16" spans="1:50" s="12" customFormat="1" ht="14.25" customHeight="1" x14ac:dyDescent="0.15">
      <c r="A16" s="21"/>
      <c r="B16" s="22"/>
      <c r="G16" s="23"/>
      <c r="H16" s="533"/>
      <c r="I16" s="535"/>
      <c r="J16" s="539"/>
      <c r="K16" s="540"/>
      <c r="L16" s="540"/>
      <c r="M16" s="540"/>
      <c r="N16" s="540"/>
      <c r="O16" s="540"/>
      <c r="P16" s="540"/>
      <c r="Q16" s="540"/>
      <c r="R16" s="540"/>
      <c r="S16" s="540"/>
      <c r="T16" s="540"/>
      <c r="U16" s="540"/>
      <c r="V16" s="540"/>
      <c r="W16" s="540"/>
      <c r="X16" s="540"/>
      <c r="Y16" s="540"/>
      <c r="Z16" s="540"/>
      <c r="AA16" s="540"/>
      <c r="AB16" s="540"/>
      <c r="AC16" s="541"/>
      <c r="AD16" s="542"/>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15">
      <c r="A17" s="24"/>
      <c r="B17" s="530" t="s">
        <v>237</v>
      </c>
      <c r="C17" s="531"/>
      <c r="D17" s="531"/>
      <c r="E17" s="531"/>
      <c r="F17" s="531"/>
      <c r="G17" s="532"/>
      <c r="H17" s="527" t="s">
        <v>1</v>
      </c>
      <c r="I17" s="529"/>
      <c r="J17" s="537" t="s">
        <v>238</v>
      </c>
      <c r="K17" s="538"/>
      <c r="L17" s="538"/>
      <c r="M17" s="538"/>
      <c r="N17" s="538"/>
      <c r="O17" s="538"/>
      <c r="P17" s="538"/>
      <c r="Q17" s="538"/>
      <c r="R17" s="538"/>
      <c r="S17" s="538"/>
      <c r="T17" s="538"/>
      <c r="U17" s="538"/>
      <c r="V17" s="538"/>
      <c r="W17" s="538"/>
      <c r="X17" s="538"/>
      <c r="Y17" s="538"/>
      <c r="Z17" s="538"/>
      <c r="AA17" s="538"/>
      <c r="AB17" s="538"/>
      <c r="AC17" s="52" t="s">
        <v>232</v>
      </c>
      <c r="AD17" s="542"/>
      <c r="AE17" s="542"/>
      <c r="AF17" s="542"/>
      <c r="AG17" s="542"/>
      <c r="AH17" s="50" t="s">
        <v>233</v>
      </c>
      <c r="AI17" s="546" t="s">
        <v>239</v>
      </c>
      <c r="AJ17" s="546"/>
      <c r="AK17" s="546"/>
      <c r="AL17" s="546"/>
      <c r="AM17" s="546"/>
      <c r="AN17" s="546"/>
      <c r="AO17" s="547"/>
      <c r="AP17" s="3"/>
      <c r="AQ17" s="9"/>
      <c r="AR17" s="12" t="s">
        <v>240</v>
      </c>
    </row>
    <row r="18" spans="1:44" s="12" customFormat="1" ht="14.25" customHeight="1" x14ac:dyDescent="0.15">
      <c r="A18" s="24"/>
      <c r="B18" s="530"/>
      <c r="C18" s="531"/>
      <c r="D18" s="531"/>
      <c r="E18" s="531"/>
      <c r="F18" s="531"/>
      <c r="G18" s="532"/>
      <c r="H18" s="533"/>
      <c r="I18" s="535"/>
      <c r="J18" s="539"/>
      <c r="K18" s="540"/>
      <c r="L18" s="540"/>
      <c r="M18" s="540"/>
      <c r="N18" s="540"/>
      <c r="O18" s="540"/>
      <c r="P18" s="540"/>
      <c r="Q18" s="540"/>
      <c r="R18" s="540"/>
      <c r="S18" s="540"/>
      <c r="T18" s="540"/>
      <c r="U18" s="540"/>
      <c r="V18" s="540"/>
      <c r="W18" s="540"/>
      <c r="X18" s="540"/>
      <c r="Y18" s="540"/>
      <c r="Z18" s="540"/>
      <c r="AA18" s="540"/>
      <c r="AB18" s="540"/>
      <c r="AC18" s="541"/>
      <c r="AD18" s="542"/>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15">
      <c r="A19" s="24"/>
      <c r="B19" s="530"/>
      <c r="C19" s="531"/>
      <c r="D19" s="531"/>
      <c r="E19" s="531"/>
      <c r="F19" s="531"/>
      <c r="G19" s="532"/>
      <c r="H19" s="548" t="s">
        <v>242</v>
      </c>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50"/>
      <c r="AP19" s="3"/>
      <c r="AQ19" s="9"/>
    </row>
    <row r="20" spans="1:44" s="12" customFormat="1" ht="21" customHeight="1" x14ac:dyDescent="0.15">
      <c r="A20" s="24"/>
      <c r="B20" s="22"/>
      <c r="G20" s="23"/>
      <c r="H20" s="527" t="s">
        <v>1</v>
      </c>
      <c r="I20" s="529"/>
      <c r="J20" s="537" t="s">
        <v>243</v>
      </c>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44"/>
      <c r="AP20" s="3"/>
      <c r="AQ20" s="9"/>
    </row>
    <row r="21" spans="1:44" s="12" customFormat="1" ht="14.25" customHeight="1" x14ac:dyDescent="0.15">
      <c r="A21" s="24"/>
      <c r="B21" s="22"/>
      <c r="G21" s="23"/>
      <c r="H21" s="62"/>
      <c r="I21" s="64"/>
      <c r="J21" s="22" t="s">
        <v>244</v>
      </c>
      <c r="AO21" s="23"/>
      <c r="AP21" s="3"/>
      <c r="AQ21" s="9"/>
    </row>
    <row r="22" spans="1:44" s="12" customFormat="1" ht="15.75" customHeight="1" x14ac:dyDescent="0.15">
      <c r="A22" s="24"/>
      <c r="B22" s="22"/>
      <c r="G22" s="23"/>
      <c r="H22" s="22"/>
      <c r="I22" s="23"/>
      <c r="J22" s="551"/>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3"/>
      <c r="AP22" s="3"/>
      <c r="AQ22" s="9"/>
    </row>
    <row r="23" spans="1:44" s="12" customFormat="1" ht="15.75" customHeight="1" x14ac:dyDescent="0.15">
      <c r="A23" s="24"/>
      <c r="B23" s="25"/>
      <c r="C23" s="26"/>
      <c r="D23" s="26"/>
      <c r="E23" s="26"/>
      <c r="F23" s="26"/>
      <c r="G23" s="27"/>
      <c r="H23" s="25"/>
      <c r="I23" s="27"/>
      <c r="J23" s="554"/>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6"/>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527" t="s">
        <v>222</v>
      </c>
      <c r="C25" s="528"/>
      <c r="D25" s="528"/>
      <c r="E25" s="528"/>
      <c r="F25" s="528"/>
      <c r="G25" s="529"/>
      <c r="H25" s="536" t="s">
        <v>223</v>
      </c>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3"/>
      <c r="AQ25" s="9"/>
    </row>
    <row r="26" spans="1:44" s="12" customFormat="1" ht="16.5" customHeight="1" x14ac:dyDescent="0.15">
      <c r="A26" s="20"/>
      <c r="B26" s="530"/>
      <c r="C26" s="531"/>
      <c r="D26" s="531"/>
      <c r="E26" s="531"/>
      <c r="F26" s="531"/>
      <c r="G26" s="532"/>
      <c r="H26" s="536" t="s">
        <v>224</v>
      </c>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3"/>
      <c r="AQ26" s="9"/>
    </row>
    <row r="27" spans="1:44" s="12" customFormat="1" ht="14.25" customHeight="1" x14ac:dyDescent="0.15">
      <c r="A27" s="20"/>
      <c r="B27" s="530"/>
      <c r="C27" s="531"/>
      <c r="D27" s="531"/>
      <c r="E27" s="531"/>
      <c r="F27" s="531"/>
      <c r="G27" s="532"/>
      <c r="H27" s="527" t="s">
        <v>1</v>
      </c>
      <c r="I27" s="529"/>
      <c r="J27" s="537" t="s">
        <v>225</v>
      </c>
      <c r="K27" s="538"/>
      <c r="L27" s="538"/>
      <c r="M27" s="538"/>
      <c r="N27" s="538"/>
      <c r="O27" s="538"/>
      <c r="P27" s="538"/>
      <c r="Q27" s="538"/>
      <c r="R27" s="538"/>
      <c r="S27" s="538"/>
      <c r="T27" s="538"/>
      <c r="U27" s="538"/>
      <c r="V27" s="538"/>
      <c r="W27" s="538"/>
      <c r="X27" s="538"/>
      <c r="Y27" s="538"/>
      <c r="Z27" s="538"/>
      <c r="AA27" s="538"/>
      <c r="AB27" s="538"/>
      <c r="AC27" s="541" t="s">
        <v>226</v>
      </c>
      <c r="AD27" s="542"/>
      <c r="AE27" s="542"/>
      <c r="AF27" s="542"/>
      <c r="AG27" s="542"/>
      <c r="AH27" s="542"/>
      <c r="AI27" s="542"/>
      <c r="AJ27" s="542"/>
      <c r="AK27" s="542"/>
      <c r="AL27" s="542"/>
      <c r="AM27" s="542"/>
      <c r="AN27" s="542"/>
      <c r="AO27" s="543"/>
      <c r="AP27" s="3"/>
      <c r="AQ27" s="9"/>
    </row>
    <row r="28" spans="1:44" s="12" customFormat="1" ht="14.25" customHeight="1" x14ac:dyDescent="0.15">
      <c r="A28" s="6"/>
      <c r="B28" s="530"/>
      <c r="C28" s="531"/>
      <c r="D28" s="531"/>
      <c r="E28" s="531"/>
      <c r="F28" s="531"/>
      <c r="G28" s="532"/>
      <c r="H28" s="533"/>
      <c r="I28" s="535"/>
      <c r="J28" s="539"/>
      <c r="K28" s="540"/>
      <c r="L28" s="540"/>
      <c r="M28" s="540"/>
      <c r="N28" s="540"/>
      <c r="O28" s="540"/>
      <c r="P28" s="540"/>
      <c r="Q28" s="540"/>
      <c r="R28" s="540"/>
      <c r="S28" s="540"/>
      <c r="T28" s="540"/>
      <c r="U28" s="540"/>
      <c r="V28" s="540"/>
      <c r="W28" s="540"/>
      <c r="X28" s="540"/>
      <c r="Y28" s="540"/>
      <c r="Z28" s="540"/>
      <c r="AA28" s="540"/>
      <c r="AB28" s="540"/>
      <c r="AC28" s="541"/>
      <c r="AD28" s="542"/>
      <c r="AE28" s="50"/>
      <c r="AF28" s="50" t="s">
        <v>227</v>
      </c>
      <c r="AG28" s="50"/>
      <c r="AH28" s="50" t="s">
        <v>228</v>
      </c>
      <c r="AI28" s="50"/>
      <c r="AJ28" s="50" t="s">
        <v>229</v>
      </c>
      <c r="AK28" s="50"/>
      <c r="AL28" s="50"/>
      <c r="AM28" s="50"/>
      <c r="AN28" s="50"/>
      <c r="AO28" s="51"/>
      <c r="AP28" s="3"/>
      <c r="AQ28" s="9"/>
    </row>
    <row r="29" spans="1:44" s="12" customFormat="1" ht="14.25" customHeight="1" x14ac:dyDescent="0.15">
      <c r="A29" s="6"/>
      <c r="B29" s="533"/>
      <c r="C29" s="534"/>
      <c r="D29" s="534"/>
      <c r="E29" s="534"/>
      <c r="F29" s="534"/>
      <c r="G29" s="535"/>
      <c r="H29" s="527" t="s">
        <v>1</v>
      </c>
      <c r="I29" s="529"/>
      <c r="J29" s="537" t="s">
        <v>230</v>
      </c>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44"/>
      <c r="AP29" s="3"/>
      <c r="AQ29" s="9"/>
    </row>
    <row r="30" spans="1:44" s="12" customFormat="1" ht="14.25" customHeight="1" x14ac:dyDescent="0.15">
      <c r="A30" s="1"/>
      <c r="B30" s="62"/>
      <c r="C30" s="63"/>
      <c r="D30" s="63"/>
      <c r="E30" s="63"/>
      <c r="F30" s="63"/>
      <c r="G30" s="64"/>
      <c r="H30" s="533"/>
      <c r="I30" s="535"/>
      <c r="J30" s="539"/>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5"/>
      <c r="AP30" s="3"/>
      <c r="AQ30" s="9"/>
    </row>
    <row r="31" spans="1:44" s="12" customFormat="1" ht="14.25" customHeight="1" x14ac:dyDescent="0.15">
      <c r="A31" s="1"/>
      <c r="B31" s="62"/>
      <c r="C31" s="63"/>
      <c r="D31" s="63"/>
      <c r="E31" s="63"/>
      <c r="F31" s="63"/>
      <c r="G31" s="64"/>
      <c r="H31" s="527" t="s">
        <v>1</v>
      </c>
      <c r="I31" s="529"/>
      <c r="J31" s="537" t="s">
        <v>231</v>
      </c>
      <c r="K31" s="538"/>
      <c r="L31" s="538"/>
      <c r="M31" s="538"/>
      <c r="N31" s="538"/>
      <c r="O31" s="538"/>
      <c r="P31" s="538"/>
      <c r="Q31" s="538"/>
      <c r="R31" s="538"/>
      <c r="S31" s="538"/>
      <c r="T31" s="538"/>
      <c r="U31" s="538"/>
      <c r="V31" s="538"/>
      <c r="W31" s="538"/>
      <c r="X31" s="538"/>
      <c r="Y31" s="538"/>
      <c r="Z31" s="538"/>
      <c r="AA31" s="538"/>
      <c r="AB31" s="538"/>
      <c r="AC31" s="52" t="s">
        <v>232</v>
      </c>
      <c r="AD31" s="542"/>
      <c r="AE31" s="542"/>
      <c r="AF31" s="542"/>
      <c r="AG31" s="542"/>
      <c r="AH31" s="50" t="s">
        <v>233</v>
      </c>
      <c r="AI31" s="546" t="s">
        <v>234</v>
      </c>
      <c r="AJ31" s="546"/>
      <c r="AK31" s="546"/>
      <c r="AL31" s="546"/>
      <c r="AM31" s="546"/>
      <c r="AN31" s="546"/>
      <c r="AO31" s="547"/>
      <c r="AP31" s="3"/>
      <c r="AQ31" s="9"/>
      <c r="AR31" s="12" t="s">
        <v>235</v>
      </c>
    </row>
    <row r="32" spans="1:44" s="12" customFormat="1" ht="14.25" customHeight="1" x14ac:dyDescent="0.15">
      <c r="A32" s="21"/>
      <c r="B32" s="22"/>
      <c r="G32" s="23"/>
      <c r="H32" s="533"/>
      <c r="I32" s="535"/>
      <c r="J32" s="539"/>
      <c r="K32" s="540"/>
      <c r="L32" s="540"/>
      <c r="M32" s="540"/>
      <c r="N32" s="540"/>
      <c r="O32" s="540"/>
      <c r="P32" s="540"/>
      <c r="Q32" s="540"/>
      <c r="R32" s="540"/>
      <c r="S32" s="540"/>
      <c r="T32" s="540"/>
      <c r="U32" s="540"/>
      <c r="V32" s="540"/>
      <c r="W32" s="540"/>
      <c r="X32" s="540"/>
      <c r="Y32" s="540"/>
      <c r="Z32" s="540"/>
      <c r="AA32" s="540"/>
      <c r="AB32" s="540"/>
      <c r="AC32" s="541"/>
      <c r="AD32" s="542"/>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15">
      <c r="A33" s="24"/>
      <c r="B33" s="530" t="s">
        <v>237</v>
      </c>
      <c r="C33" s="531"/>
      <c r="D33" s="531"/>
      <c r="E33" s="531"/>
      <c r="F33" s="531"/>
      <c r="G33" s="532"/>
      <c r="H33" s="527" t="s">
        <v>1</v>
      </c>
      <c r="I33" s="529"/>
      <c r="J33" s="537" t="s">
        <v>238</v>
      </c>
      <c r="K33" s="538"/>
      <c r="L33" s="538"/>
      <c r="M33" s="538"/>
      <c r="N33" s="538"/>
      <c r="O33" s="538"/>
      <c r="P33" s="538"/>
      <c r="Q33" s="538"/>
      <c r="R33" s="538"/>
      <c r="S33" s="538"/>
      <c r="T33" s="538"/>
      <c r="U33" s="538"/>
      <c r="V33" s="538"/>
      <c r="W33" s="538"/>
      <c r="X33" s="538"/>
      <c r="Y33" s="538"/>
      <c r="Z33" s="538"/>
      <c r="AA33" s="538"/>
      <c r="AB33" s="538"/>
      <c r="AC33" s="52" t="s">
        <v>232</v>
      </c>
      <c r="AD33" s="542"/>
      <c r="AE33" s="542"/>
      <c r="AF33" s="542"/>
      <c r="AG33" s="542"/>
      <c r="AH33" s="50" t="s">
        <v>233</v>
      </c>
      <c r="AI33" s="546" t="s">
        <v>239</v>
      </c>
      <c r="AJ33" s="546"/>
      <c r="AK33" s="546"/>
      <c r="AL33" s="546"/>
      <c r="AM33" s="546"/>
      <c r="AN33" s="546"/>
      <c r="AO33" s="547"/>
      <c r="AP33" s="3"/>
      <c r="AQ33" s="9"/>
      <c r="AR33" s="12" t="s">
        <v>240</v>
      </c>
    </row>
    <row r="34" spans="1:44" s="12" customFormat="1" ht="14.25" customHeight="1" x14ac:dyDescent="0.15">
      <c r="A34" s="24"/>
      <c r="B34" s="530"/>
      <c r="C34" s="531"/>
      <c r="D34" s="531"/>
      <c r="E34" s="531"/>
      <c r="F34" s="531"/>
      <c r="G34" s="532"/>
      <c r="H34" s="533"/>
      <c r="I34" s="535"/>
      <c r="J34" s="539"/>
      <c r="K34" s="540"/>
      <c r="L34" s="540"/>
      <c r="M34" s="540"/>
      <c r="N34" s="540"/>
      <c r="O34" s="540"/>
      <c r="P34" s="540"/>
      <c r="Q34" s="540"/>
      <c r="R34" s="540"/>
      <c r="S34" s="540"/>
      <c r="T34" s="540"/>
      <c r="U34" s="540"/>
      <c r="V34" s="540"/>
      <c r="W34" s="540"/>
      <c r="X34" s="540"/>
      <c r="Y34" s="540"/>
      <c r="Z34" s="540"/>
      <c r="AA34" s="540"/>
      <c r="AB34" s="540"/>
      <c r="AC34" s="541"/>
      <c r="AD34" s="542"/>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15">
      <c r="A35" s="24"/>
      <c r="B35" s="530"/>
      <c r="C35" s="531"/>
      <c r="D35" s="531"/>
      <c r="E35" s="531"/>
      <c r="F35" s="531"/>
      <c r="G35" s="532"/>
      <c r="H35" s="548" t="s">
        <v>242</v>
      </c>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50"/>
      <c r="AP35" s="3"/>
      <c r="AQ35" s="9"/>
    </row>
    <row r="36" spans="1:44" s="12" customFormat="1" ht="20.25" customHeight="1" x14ac:dyDescent="0.15">
      <c r="A36" s="24"/>
      <c r="B36" s="22"/>
      <c r="G36" s="23"/>
      <c r="H36" s="527" t="s">
        <v>1</v>
      </c>
      <c r="I36" s="529"/>
      <c r="J36" s="537" t="s">
        <v>243</v>
      </c>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44"/>
      <c r="AP36" s="3"/>
      <c r="AQ36" s="9"/>
    </row>
    <row r="37" spans="1:44" s="12" customFormat="1" ht="14.25" customHeight="1" x14ac:dyDescent="0.15">
      <c r="A37" s="24"/>
      <c r="B37" s="22"/>
      <c r="G37" s="23"/>
      <c r="H37" s="62"/>
      <c r="I37" s="64"/>
      <c r="J37" s="22" t="s">
        <v>244</v>
      </c>
      <c r="AO37" s="23"/>
      <c r="AP37" s="3"/>
      <c r="AQ37" s="9"/>
    </row>
    <row r="38" spans="1:44" s="12" customFormat="1" ht="15" customHeight="1" x14ac:dyDescent="0.15">
      <c r="A38" s="24"/>
      <c r="B38" s="22"/>
      <c r="G38" s="23"/>
      <c r="H38" s="22"/>
      <c r="I38" s="23"/>
      <c r="J38" s="551"/>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c r="AO38" s="553"/>
      <c r="AP38" s="3"/>
      <c r="AQ38" s="9"/>
    </row>
    <row r="39" spans="1:44" s="12" customFormat="1" ht="15" customHeight="1" x14ac:dyDescent="0.15">
      <c r="A39" s="24"/>
      <c r="B39" s="25"/>
      <c r="C39" s="26"/>
      <c r="D39" s="26"/>
      <c r="E39" s="26"/>
      <c r="F39" s="26"/>
      <c r="G39" s="27"/>
      <c r="H39" s="25"/>
      <c r="I39" s="27"/>
      <c r="J39" s="554"/>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6"/>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527" t="s">
        <v>222</v>
      </c>
      <c r="C41" s="528"/>
      <c r="D41" s="528"/>
      <c r="E41" s="528"/>
      <c r="F41" s="528"/>
      <c r="G41" s="529"/>
      <c r="H41" s="536" t="s">
        <v>223</v>
      </c>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3"/>
      <c r="AQ41" s="9"/>
    </row>
    <row r="42" spans="1:44" s="12" customFormat="1" ht="16.5" customHeight="1" x14ac:dyDescent="0.15">
      <c r="A42" s="20"/>
      <c r="B42" s="530"/>
      <c r="C42" s="531"/>
      <c r="D42" s="531"/>
      <c r="E42" s="531"/>
      <c r="F42" s="531"/>
      <c r="G42" s="532"/>
      <c r="H42" s="536" t="s">
        <v>224</v>
      </c>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3"/>
      <c r="AQ42" s="9"/>
    </row>
    <row r="43" spans="1:44" s="12" customFormat="1" ht="14.25" customHeight="1" x14ac:dyDescent="0.15">
      <c r="A43" s="20"/>
      <c r="B43" s="530"/>
      <c r="C43" s="531"/>
      <c r="D43" s="531"/>
      <c r="E43" s="531"/>
      <c r="F43" s="531"/>
      <c r="G43" s="532"/>
      <c r="H43" s="527" t="s">
        <v>1</v>
      </c>
      <c r="I43" s="529"/>
      <c r="J43" s="537" t="s">
        <v>225</v>
      </c>
      <c r="K43" s="538"/>
      <c r="L43" s="538"/>
      <c r="M43" s="538"/>
      <c r="N43" s="538"/>
      <c r="O43" s="538"/>
      <c r="P43" s="538"/>
      <c r="Q43" s="538"/>
      <c r="R43" s="538"/>
      <c r="S43" s="538"/>
      <c r="T43" s="538"/>
      <c r="U43" s="538"/>
      <c r="V43" s="538"/>
      <c r="W43" s="538"/>
      <c r="X43" s="538"/>
      <c r="Y43" s="538"/>
      <c r="Z43" s="538"/>
      <c r="AA43" s="538"/>
      <c r="AB43" s="538"/>
      <c r="AC43" s="541" t="s">
        <v>226</v>
      </c>
      <c r="AD43" s="542"/>
      <c r="AE43" s="542"/>
      <c r="AF43" s="542"/>
      <c r="AG43" s="542"/>
      <c r="AH43" s="542"/>
      <c r="AI43" s="542"/>
      <c r="AJ43" s="542"/>
      <c r="AK43" s="542"/>
      <c r="AL43" s="542"/>
      <c r="AM43" s="542"/>
      <c r="AN43" s="542"/>
      <c r="AO43" s="543"/>
      <c r="AP43" s="3"/>
      <c r="AQ43" s="9"/>
    </row>
    <row r="44" spans="1:44" s="12" customFormat="1" ht="14.25" customHeight="1" x14ac:dyDescent="0.15">
      <c r="A44" s="6"/>
      <c r="B44" s="530"/>
      <c r="C44" s="531"/>
      <c r="D44" s="531"/>
      <c r="E44" s="531"/>
      <c r="F44" s="531"/>
      <c r="G44" s="532"/>
      <c r="H44" s="533"/>
      <c r="I44" s="535"/>
      <c r="J44" s="539"/>
      <c r="K44" s="540"/>
      <c r="L44" s="540"/>
      <c r="M44" s="540"/>
      <c r="N44" s="540"/>
      <c r="O44" s="540"/>
      <c r="P44" s="540"/>
      <c r="Q44" s="540"/>
      <c r="R44" s="540"/>
      <c r="S44" s="540"/>
      <c r="T44" s="540"/>
      <c r="U44" s="540"/>
      <c r="V44" s="540"/>
      <c r="W44" s="540"/>
      <c r="X44" s="540"/>
      <c r="Y44" s="540"/>
      <c r="Z44" s="540"/>
      <c r="AA44" s="540"/>
      <c r="AB44" s="540"/>
      <c r="AC44" s="541"/>
      <c r="AD44" s="542"/>
      <c r="AE44" s="50"/>
      <c r="AF44" s="50" t="s">
        <v>227</v>
      </c>
      <c r="AG44" s="50"/>
      <c r="AH44" s="50" t="s">
        <v>228</v>
      </c>
      <c r="AI44" s="50"/>
      <c r="AJ44" s="50" t="s">
        <v>229</v>
      </c>
      <c r="AK44" s="50"/>
      <c r="AL44" s="50"/>
      <c r="AM44" s="50"/>
      <c r="AN44" s="50"/>
      <c r="AO44" s="51"/>
      <c r="AP44" s="3"/>
      <c r="AQ44" s="9"/>
    </row>
    <row r="45" spans="1:44" s="12" customFormat="1" ht="14.25" customHeight="1" x14ac:dyDescent="0.15">
      <c r="A45" s="6"/>
      <c r="B45" s="533"/>
      <c r="C45" s="534"/>
      <c r="D45" s="534"/>
      <c r="E45" s="534"/>
      <c r="F45" s="534"/>
      <c r="G45" s="535"/>
      <c r="H45" s="527" t="s">
        <v>1</v>
      </c>
      <c r="I45" s="529"/>
      <c r="J45" s="537" t="s">
        <v>230</v>
      </c>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44"/>
      <c r="AP45" s="3"/>
      <c r="AQ45" s="9"/>
    </row>
    <row r="46" spans="1:44" s="12" customFormat="1" ht="14.25" customHeight="1" x14ac:dyDescent="0.15">
      <c r="A46" s="1"/>
      <c r="B46" s="62"/>
      <c r="C46" s="63"/>
      <c r="D46" s="63"/>
      <c r="E46" s="63"/>
      <c r="F46" s="63"/>
      <c r="G46" s="64"/>
      <c r="H46" s="533"/>
      <c r="I46" s="535"/>
      <c r="J46" s="539"/>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5"/>
      <c r="AP46" s="3"/>
      <c r="AQ46" s="9"/>
    </row>
    <row r="47" spans="1:44" s="12" customFormat="1" ht="14.25" customHeight="1" x14ac:dyDescent="0.15">
      <c r="A47" s="1"/>
      <c r="B47" s="62"/>
      <c r="C47" s="63"/>
      <c r="D47" s="63"/>
      <c r="E47" s="63"/>
      <c r="F47" s="63"/>
      <c r="G47" s="64"/>
      <c r="H47" s="527" t="s">
        <v>1</v>
      </c>
      <c r="I47" s="529"/>
      <c r="J47" s="537" t="s">
        <v>231</v>
      </c>
      <c r="K47" s="538"/>
      <c r="L47" s="538"/>
      <c r="M47" s="538"/>
      <c r="N47" s="538"/>
      <c r="O47" s="538"/>
      <c r="P47" s="538"/>
      <c r="Q47" s="538"/>
      <c r="R47" s="538"/>
      <c r="S47" s="538"/>
      <c r="T47" s="538"/>
      <c r="U47" s="538"/>
      <c r="V47" s="538"/>
      <c r="W47" s="538"/>
      <c r="X47" s="538"/>
      <c r="Y47" s="538"/>
      <c r="Z47" s="538"/>
      <c r="AA47" s="538"/>
      <c r="AB47" s="538"/>
      <c r="AC47" s="52" t="s">
        <v>232</v>
      </c>
      <c r="AD47" s="542"/>
      <c r="AE47" s="542"/>
      <c r="AF47" s="542"/>
      <c r="AG47" s="542"/>
      <c r="AH47" s="50" t="s">
        <v>233</v>
      </c>
      <c r="AI47" s="546" t="s">
        <v>234</v>
      </c>
      <c r="AJ47" s="546"/>
      <c r="AK47" s="546"/>
      <c r="AL47" s="546"/>
      <c r="AM47" s="546"/>
      <c r="AN47" s="546"/>
      <c r="AO47" s="547"/>
      <c r="AP47" s="3"/>
      <c r="AQ47" s="9"/>
      <c r="AR47" s="12" t="s">
        <v>235</v>
      </c>
    </row>
    <row r="48" spans="1:44" s="12" customFormat="1" ht="14.25" customHeight="1" x14ac:dyDescent="0.15">
      <c r="A48" s="21"/>
      <c r="B48" s="22"/>
      <c r="G48" s="23"/>
      <c r="H48" s="533"/>
      <c r="I48" s="535"/>
      <c r="J48" s="539"/>
      <c r="K48" s="540"/>
      <c r="L48" s="540"/>
      <c r="M48" s="540"/>
      <c r="N48" s="540"/>
      <c r="O48" s="540"/>
      <c r="P48" s="540"/>
      <c r="Q48" s="540"/>
      <c r="R48" s="540"/>
      <c r="S48" s="540"/>
      <c r="T48" s="540"/>
      <c r="U48" s="540"/>
      <c r="V48" s="540"/>
      <c r="W48" s="540"/>
      <c r="X48" s="540"/>
      <c r="Y48" s="540"/>
      <c r="Z48" s="540"/>
      <c r="AA48" s="540"/>
      <c r="AB48" s="540"/>
      <c r="AC48" s="541"/>
      <c r="AD48" s="542"/>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15">
      <c r="A49" s="24"/>
      <c r="B49" s="530" t="s">
        <v>237</v>
      </c>
      <c r="C49" s="531"/>
      <c r="D49" s="531"/>
      <c r="E49" s="531"/>
      <c r="F49" s="531"/>
      <c r="G49" s="532"/>
      <c r="H49" s="527" t="s">
        <v>1</v>
      </c>
      <c r="I49" s="529"/>
      <c r="J49" s="537" t="s">
        <v>238</v>
      </c>
      <c r="K49" s="538"/>
      <c r="L49" s="538"/>
      <c r="M49" s="538"/>
      <c r="N49" s="538"/>
      <c r="O49" s="538"/>
      <c r="P49" s="538"/>
      <c r="Q49" s="538"/>
      <c r="R49" s="538"/>
      <c r="S49" s="538"/>
      <c r="T49" s="538"/>
      <c r="U49" s="538"/>
      <c r="V49" s="538"/>
      <c r="W49" s="538"/>
      <c r="X49" s="538"/>
      <c r="Y49" s="538"/>
      <c r="Z49" s="538"/>
      <c r="AA49" s="538"/>
      <c r="AB49" s="538"/>
      <c r="AC49" s="52" t="s">
        <v>232</v>
      </c>
      <c r="AD49" s="542"/>
      <c r="AE49" s="542"/>
      <c r="AF49" s="542"/>
      <c r="AG49" s="542"/>
      <c r="AH49" s="50" t="s">
        <v>233</v>
      </c>
      <c r="AI49" s="546" t="s">
        <v>239</v>
      </c>
      <c r="AJ49" s="546"/>
      <c r="AK49" s="546"/>
      <c r="AL49" s="546"/>
      <c r="AM49" s="546"/>
      <c r="AN49" s="546"/>
      <c r="AO49" s="547"/>
      <c r="AP49" s="3"/>
      <c r="AQ49" s="9"/>
      <c r="AR49" s="12" t="s">
        <v>240</v>
      </c>
    </row>
    <row r="50" spans="1:44" s="12" customFormat="1" ht="14.25" customHeight="1" x14ac:dyDescent="0.15">
      <c r="A50" s="24"/>
      <c r="B50" s="530"/>
      <c r="C50" s="531"/>
      <c r="D50" s="531"/>
      <c r="E50" s="531"/>
      <c r="F50" s="531"/>
      <c r="G50" s="532"/>
      <c r="H50" s="533"/>
      <c r="I50" s="535"/>
      <c r="J50" s="539"/>
      <c r="K50" s="540"/>
      <c r="L50" s="540"/>
      <c r="M50" s="540"/>
      <c r="N50" s="540"/>
      <c r="O50" s="540"/>
      <c r="P50" s="540"/>
      <c r="Q50" s="540"/>
      <c r="R50" s="540"/>
      <c r="S50" s="540"/>
      <c r="T50" s="540"/>
      <c r="U50" s="540"/>
      <c r="V50" s="540"/>
      <c r="W50" s="540"/>
      <c r="X50" s="540"/>
      <c r="Y50" s="540"/>
      <c r="Z50" s="540"/>
      <c r="AA50" s="540"/>
      <c r="AB50" s="540"/>
      <c r="AC50" s="541"/>
      <c r="AD50" s="542"/>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15">
      <c r="A51" s="24"/>
      <c r="B51" s="530"/>
      <c r="C51" s="531"/>
      <c r="D51" s="531"/>
      <c r="E51" s="531"/>
      <c r="F51" s="531"/>
      <c r="G51" s="532"/>
      <c r="H51" s="548" t="s">
        <v>242</v>
      </c>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50"/>
      <c r="AP51" s="3"/>
      <c r="AQ51" s="9"/>
    </row>
    <row r="52" spans="1:44" s="12" customFormat="1" ht="20.25" customHeight="1" x14ac:dyDescent="0.15">
      <c r="A52" s="24"/>
      <c r="B52" s="22"/>
      <c r="G52" s="23"/>
      <c r="H52" s="527" t="s">
        <v>1</v>
      </c>
      <c r="I52" s="529"/>
      <c r="J52" s="537" t="s">
        <v>243</v>
      </c>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44"/>
      <c r="AP52" s="3"/>
      <c r="AQ52" s="9"/>
    </row>
    <row r="53" spans="1:44" s="12" customFormat="1" ht="14.25" customHeight="1" x14ac:dyDescent="0.15">
      <c r="A53" s="24"/>
      <c r="B53" s="22"/>
      <c r="G53" s="23"/>
      <c r="H53" s="62"/>
      <c r="I53" s="64"/>
      <c r="J53" s="22" t="s">
        <v>244</v>
      </c>
      <c r="AO53" s="23"/>
      <c r="AP53" s="3"/>
      <c r="AQ53" s="9"/>
    </row>
    <row r="54" spans="1:44" s="12" customFormat="1" ht="15" customHeight="1" x14ac:dyDescent="0.15">
      <c r="A54" s="24"/>
      <c r="B54" s="22"/>
      <c r="G54" s="23"/>
      <c r="H54" s="22"/>
      <c r="I54" s="23"/>
      <c r="J54" s="551"/>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3"/>
      <c r="AP54" s="3"/>
      <c r="AQ54" s="9"/>
    </row>
    <row r="55" spans="1:44" s="12" customFormat="1" ht="15" customHeight="1" x14ac:dyDescent="0.15">
      <c r="A55" s="24"/>
      <c r="B55" s="25"/>
      <c r="C55" s="26"/>
      <c r="D55" s="26"/>
      <c r="E55" s="26"/>
      <c r="F55" s="26"/>
      <c r="G55" s="27"/>
      <c r="H55" s="25"/>
      <c r="I55" s="27"/>
      <c r="J55" s="554"/>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6"/>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558" t="s">
        <v>246</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3"/>
      <c r="AQ58" s="9"/>
    </row>
    <row r="59" spans="1:44" s="9" customFormat="1" ht="19.5" customHeight="1" x14ac:dyDescent="0.15">
      <c r="A59" s="3"/>
      <c r="B59" s="557"/>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557"/>
      <c r="AA59" s="557"/>
      <c r="AB59" s="557"/>
      <c r="AC59" s="557"/>
      <c r="AD59" s="557"/>
      <c r="AE59" s="557"/>
      <c r="AF59" s="557"/>
      <c r="AG59" s="557"/>
      <c r="AH59" s="557"/>
      <c r="AI59" s="557"/>
      <c r="AJ59" s="557"/>
      <c r="AK59" s="557"/>
      <c r="AL59" s="557"/>
      <c r="AM59" s="557"/>
      <c r="AN59" s="557"/>
      <c r="AO59" s="557"/>
      <c r="AP59" s="3"/>
    </row>
    <row r="60" spans="1:44" s="12" customFormat="1" ht="35.25" customHeight="1" x14ac:dyDescent="0.15">
      <c r="A60" s="3"/>
      <c r="C60" s="559" t="s">
        <v>247</v>
      </c>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59"/>
      <c r="AK60" s="559"/>
      <c r="AL60" s="559"/>
      <c r="AM60" s="559"/>
      <c r="AN60" s="559"/>
      <c r="AO60" s="559"/>
      <c r="AP60" s="559"/>
      <c r="AQ60" s="9"/>
    </row>
    <row r="61" spans="1:44" s="9" customFormat="1" ht="29.25" customHeight="1" x14ac:dyDescent="0.15">
      <c r="A61" s="3"/>
      <c r="B61" s="557" t="s">
        <v>248</v>
      </c>
      <c r="C61" s="557"/>
      <c r="D61" s="557"/>
      <c r="E61" s="557"/>
      <c r="F61" s="557"/>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560" t="s">
        <v>222</v>
      </c>
      <c r="C63" s="561"/>
      <c r="D63" s="561"/>
      <c r="E63" s="561"/>
      <c r="F63" s="561"/>
      <c r="G63" s="562"/>
      <c r="H63" s="527" t="s">
        <v>249</v>
      </c>
      <c r="I63" s="528"/>
      <c r="J63" s="528"/>
      <c r="K63" s="528"/>
      <c r="L63" s="528"/>
      <c r="M63" s="528"/>
      <c r="N63" s="528"/>
      <c r="O63" s="529"/>
      <c r="P63" s="29"/>
      <c r="AP63" s="3"/>
    </row>
    <row r="64" spans="1:44" s="9" customFormat="1" ht="15" customHeight="1" x14ac:dyDescent="0.15">
      <c r="A64" s="3"/>
      <c r="B64" s="560"/>
      <c r="C64" s="561"/>
      <c r="D64" s="561"/>
      <c r="E64" s="561"/>
      <c r="F64" s="561"/>
      <c r="G64" s="562"/>
      <c r="H64" s="533"/>
      <c r="I64" s="534"/>
      <c r="J64" s="534"/>
      <c r="K64" s="534"/>
      <c r="L64" s="534"/>
      <c r="M64" s="534"/>
      <c r="N64" s="534"/>
      <c r="O64" s="535"/>
      <c r="P64" s="29"/>
      <c r="AP64" s="3"/>
    </row>
    <row r="65" spans="1:42" s="9" customFormat="1" ht="15" customHeight="1" x14ac:dyDescent="0.15">
      <c r="A65" s="3"/>
      <c r="B65" s="563"/>
      <c r="C65" s="564"/>
      <c r="D65" s="564"/>
      <c r="E65" s="564"/>
      <c r="F65" s="564"/>
      <c r="G65" s="565"/>
      <c r="H65" s="566" t="s">
        <v>1</v>
      </c>
      <c r="I65" s="566"/>
      <c r="J65" s="566"/>
      <c r="K65" s="566"/>
      <c r="L65" s="566"/>
      <c r="M65" s="566"/>
      <c r="N65" s="566"/>
      <c r="O65" s="566"/>
      <c r="P65" s="29"/>
      <c r="AP65" s="3"/>
    </row>
    <row r="66" spans="1:42" s="9" customFormat="1" ht="15" customHeight="1" x14ac:dyDescent="0.15">
      <c r="A66" s="3"/>
      <c r="B66" s="563"/>
      <c r="C66" s="564"/>
      <c r="D66" s="564"/>
      <c r="E66" s="564"/>
      <c r="F66" s="564"/>
      <c r="G66" s="565"/>
      <c r="H66" s="566"/>
      <c r="I66" s="566"/>
      <c r="J66" s="566"/>
      <c r="K66" s="566"/>
      <c r="L66" s="566"/>
      <c r="M66" s="566"/>
      <c r="N66" s="566"/>
      <c r="O66" s="566"/>
      <c r="P66" s="29"/>
      <c r="AP66" s="3"/>
    </row>
    <row r="67" spans="1:42" s="9" customFormat="1" ht="15" customHeight="1" x14ac:dyDescent="0.15">
      <c r="A67" s="3"/>
      <c r="B67" s="563"/>
      <c r="C67" s="564"/>
      <c r="D67" s="564"/>
      <c r="E67" s="564"/>
      <c r="F67" s="564"/>
      <c r="G67" s="565"/>
      <c r="H67" s="566"/>
      <c r="I67" s="566"/>
      <c r="J67" s="566"/>
      <c r="K67" s="566"/>
      <c r="L67" s="566"/>
      <c r="M67" s="566"/>
      <c r="N67" s="566"/>
      <c r="O67" s="566"/>
      <c r="P67" s="47"/>
      <c r="AP67" s="3"/>
    </row>
    <row r="68" spans="1:42" s="9" customFormat="1" ht="15" customHeight="1" x14ac:dyDescent="0.15">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567" t="s">
        <v>252</v>
      </c>
      <c r="C70" s="568"/>
      <c r="D70" s="568"/>
      <c r="E70" s="568"/>
      <c r="F70" s="568"/>
      <c r="G70" s="569"/>
      <c r="H70" s="573" t="s">
        <v>253</v>
      </c>
      <c r="I70" s="568"/>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9"/>
    </row>
    <row r="71" spans="1:42" x14ac:dyDescent="0.15">
      <c r="B71" s="570"/>
      <c r="C71" s="571"/>
      <c r="D71" s="571"/>
      <c r="E71" s="571"/>
      <c r="F71" s="571"/>
      <c r="G71" s="572"/>
      <c r="H71" s="570"/>
      <c r="I71" s="571"/>
      <c r="J71" s="571"/>
      <c r="K71" s="571"/>
      <c r="L71" s="571"/>
      <c r="M71" s="571"/>
      <c r="N71" s="571"/>
      <c r="O71" s="571"/>
      <c r="P71" s="571"/>
      <c r="Q71" s="571"/>
      <c r="R71" s="571"/>
      <c r="S71" s="571"/>
      <c r="T71" s="571"/>
      <c r="U71" s="571"/>
      <c r="V71" s="571"/>
      <c r="W71" s="571"/>
      <c r="X71" s="571"/>
      <c r="Y71" s="571"/>
      <c r="Z71" s="571"/>
      <c r="AA71" s="571"/>
      <c r="AB71" s="571"/>
      <c r="AC71" s="571"/>
      <c r="AD71" s="571"/>
      <c r="AE71" s="571"/>
      <c r="AF71" s="571"/>
      <c r="AG71" s="572"/>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5" style="3" customWidth="1"/>
    <col min="34" max="34" width="0.875" style="3" customWidth="1"/>
    <col min="35" max="36" width="0.625" style="3" customWidth="1"/>
    <col min="37" max="37" width="1.5" style="3" customWidth="1"/>
    <col min="38" max="38" width="2.625" style="3" customWidth="1"/>
    <col min="39" max="39" width="4.25" style="3" customWidth="1"/>
    <col min="40" max="40" width="3.25" style="3" customWidth="1"/>
    <col min="41" max="41" width="4.875" style="3" customWidth="1"/>
    <col min="42" max="43" width="2.5" style="3" customWidth="1"/>
    <col min="44" max="44" width="1" style="3" customWidth="1"/>
    <col min="45" max="45" width="1.375" style="3" customWidth="1"/>
    <col min="46" max="46" width="0.75" style="3" customWidth="1"/>
    <col min="47" max="47" width="0.125" style="3" customWidth="1"/>
    <col min="48" max="48" width="0.5" style="3" hidden="1" customWidth="1"/>
    <col min="49" max="16384" width="9" style="3"/>
  </cols>
  <sheetData>
    <row r="1" spans="2:49" ht="15" customHeight="1" x14ac:dyDescent="0.15">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843" t="s">
        <v>255</v>
      </c>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256</v>
      </c>
      <c r="C5" s="39"/>
      <c r="D5" s="39"/>
      <c r="E5" s="39"/>
      <c r="F5" s="39"/>
      <c r="G5" s="40"/>
      <c r="H5" s="40"/>
      <c r="I5" s="40"/>
      <c r="AM5" s="8"/>
      <c r="AN5" s="8"/>
      <c r="AO5" s="8"/>
      <c r="AP5" s="8"/>
      <c r="AQ5" s="8"/>
      <c r="AR5" s="8"/>
      <c r="AS5" s="41" t="s">
        <v>129</v>
      </c>
      <c r="AT5" s="8"/>
      <c r="AU5" s="8"/>
      <c r="AV5" s="42"/>
      <c r="AW5" s="8"/>
    </row>
    <row r="6" spans="2:49" ht="15" customHeight="1" x14ac:dyDescent="0.15">
      <c r="B6" s="844" t="s">
        <v>257</v>
      </c>
      <c r="C6" s="845"/>
      <c r="D6" s="845"/>
      <c r="E6" s="845"/>
      <c r="F6" s="845"/>
      <c r="G6" s="845"/>
      <c r="H6" s="845"/>
      <c r="I6" s="845"/>
      <c r="J6" s="845"/>
      <c r="K6" s="845"/>
      <c r="L6" s="845"/>
      <c r="M6" s="845"/>
      <c r="N6" s="845"/>
      <c r="O6" s="845"/>
      <c r="P6" s="845"/>
      <c r="Q6" s="845"/>
      <c r="R6" s="845"/>
      <c r="S6" s="845"/>
      <c r="T6" s="845"/>
      <c r="U6" s="845"/>
      <c r="V6" s="845"/>
      <c r="W6" s="845"/>
      <c r="X6" s="845"/>
      <c r="Y6" s="845"/>
      <c r="Z6" s="845"/>
      <c r="AA6" s="845"/>
      <c r="AB6" s="845"/>
      <c r="AC6" s="845"/>
      <c r="AD6" s="845"/>
      <c r="AE6" s="846"/>
      <c r="AF6" s="502" t="s">
        <v>258</v>
      </c>
      <c r="AG6" s="503"/>
      <c r="AH6" s="503"/>
      <c r="AI6" s="503"/>
      <c r="AJ6" s="503"/>
      <c r="AK6" s="504"/>
      <c r="AL6" s="502" t="s">
        <v>259</v>
      </c>
      <c r="AM6" s="503"/>
      <c r="AN6" s="503"/>
      <c r="AO6" s="504"/>
      <c r="AP6" s="502" t="s">
        <v>260</v>
      </c>
      <c r="AQ6" s="503"/>
      <c r="AR6" s="503"/>
      <c r="AS6" s="504"/>
      <c r="AV6" s="38"/>
    </row>
    <row r="7" spans="2:49" ht="8.25" customHeight="1" x14ac:dyDescent="0.15">
      <c r="B7" s="847"/>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9"/>
      <c r="AF7" s="486"/>
      <c r="AG7" s="487"/>
      <c r="AH7" s="487"/>
      <c r="AI7" s="487"/>
      <c r="AJ7" s="487"/>
      <c r="AK7" s="488"/>
      <c r="AL7" s="486"/>
      <c r="AM7" s="487"/>
      <c r="AN7" s="487"/>
      <c r="AO7" s="488"/>
      <c r="AP7" s="486"/>
      <c r="AQ7" s="487"/>
      <c r="AR7" s="487"/>
      <c r="AS7" s="488"/>
      <c r="AV7" s="38"/>
    </row>
    <row r="8" spans="2:49" ht="15" customHeight="1" x14ac:dyDescent="0.15">
      <c r="B8" s="850"/>
      <c r="C8" s="851"/>
      <c r="D8" s="851"/>
      <c r="E8" s="851"/>
      <c r="F8" s="851"/>
      <c r="G8" s="851"/>
      <c r="H8" s="851"/>
      <c r="I8" s="851"/>
      <c r="J8" s="851"/>
      <c r="K8" s="851"/>
      <c r="L8" s="851"/>
      <c r="M8" s="851"/>
      <c r="N8" s="851"/>
      <c r="O8" s="851"/>
      <c r="P8" s="851"/>
      <c r="Q8" s="851"/>
      <c r="R8" s="851"/>
      <c r="S8" s="851"/>
      <c r="T8" s="851"/>
      <c r="U8" s="851"/>
      <c r="V8" s="851"/>
      <c r="W8" s="851"/>
      <c r="X8" s="851"/>
      <c r="Y8" s="851"/>
      <c r="Z8" s="851"/>
      <c r="AA8" s="851"/>
      <c r="AB8" s="851"/>
      <c r="AC8" s="851"/>
      <c r="AD8" s="851"/>
      <c r="AE8" s="852"/>
      <c r="AF8" s="508"/>
      <c r="AG8" s="509"/>
      <c r="AH8" s="509"/>
      <c r="AI8" s="509"/>
      <c r="AJ8" s="509"/>
      <c r="AK8" s="510"/>
      <c r="AL8" s="508"/>
      <c r="AM8" s="509"/>
      <c r="AN8" s="509"/>
      <c r="AO8" s="510"/>
      <c r="AP8" s="508"/>
      <c r="AQ8" s="509"/>
      <c r="AR8" s="509"/>
      <c r="AS8" s="510"/>
      <c r="AV8" s="38"/>
    </row>
    <row r="9" spans="2:49" ht="15" customHeight="1" x14ac:dyDescent="0.15">
      <c r="B9" s="810" t="s">
        <v>56</v>
      </c>
      <c r="C9" s="661" t="s">
        <v>138</v>
      </c>
      <c r="D9" s="662"/>
      <c r="E9" s="662"/>
      <c r="F9" s="662"/>
      <c r="G9" s="662"/>
      <c r="H9" s="662"/>
      <c r="I9" s="663"/>
      <c r="J9" s="641" t="s">
        <v>261</v>
      </c>
      <c r="K9" s="642"/>
      <c r="L9" s="642"/>
      <c r="M9" s="642"/>
      <c r="N9" s="642"/>
      <c r="O9" s="642"/>
      <c r="P9" s="642"/>
      <c r="Q9" s="642"/>
      <c r="R9" s="642"/>
      <c r="S9" s="642"/>
      <c r="T9" s="642"/>
      <c r="U9" s="642"/>
      <c r="V9" s="642"/>
      <c r="W9" s="642"/>
      <c r="X9" s="642"/>
      <c r="Y9" s="642"/>
      <c r="Z9" s="642"/>
      <c r="AA9" s="642"/>
      <c r="AB9" s="642"/>
      <c r="AC9" s="642"/>
      <c r="AD9" s="642"/>
      <c r="AE9" s="643"/>
      <c r="AF9" s="801"/>
      <c r="AG9" s="802"/>
      <c r="AH9" s="802"/>
      <c r="AI9" s="802"/>
      <c r="AJ9" s="802"/>
      <c r="AK9" s="803"/>
      <c r="AL9" s="804"/>
      <c r="AM9" s="805"/>
      <c r="AN9" s="805"/>
      <c r="AO9" s="806"/>
      <c r="AP9" s="807"/>
      <c r="AQ9" s="808"/>
      <c r="AR9" s="808"/>
      <c r="AS9" s="809"/>
      <c r="AV9" s="38"/>
    </row>
    <row r="10" spans="2:49" ht="27.75" customHeight="1" x14ac:dyDescent="0.15">
      <c r="B10" s="811"/>
      <c r="C10" s="664"/>
      <c r="D10" s="665"/>
      <c r="E10" s="665"/>
      <c r="F10" s="665"/>
      <c r="G10" s="665"/>
      <c r="H10" s="665"/>
      <c r="I10" s="666"/>
      <c r="J10" s="670" t="s">
        <v>262</v>
      </c>
      <c r="K10" s="671"/>
      <c r="L10" s="671"/>
      <c r="M10" s="671"/>
      <c r="N10" s="671"/>
      <c r="O10" s="671"/>
      <c r="P10" s="671"/>
      <c r="Q10" s="671"/>
      <c r="R10" s="671"/>
      <c r="S10" s="671"/>
      <c r="T10" s="671"/>
      <c r="U10" s="671"/>
      <c r="V10" s="671"/>
      <c r="W10" s="671"/>
      <c r="X10" s="671"/>
      <c r="Y10" s="671"/>
      <c r="Z10" s="671"/>
      <c r="AA10" s="671"/>
      <c r="AB10" s="671"/>
      <c r="AC10" s="671"/>
      <c r="AD10" s="671"/>
      <c r="AE10" s="672"/>
      <c r="AF10" s="824"/>
      <c r="AG10" s="825"/>
      <c r="AH10" s="825"/>
      <c r="AI10" s="825"/>
      <c r="AJ10" s="825"/>
      <c r="AK10" s="826"/>
      <c r="AL10" s="827"/>
      <c r="AM10" s="828"/>
      <c r="AN10" s="828"/>
      <c r="AO10" s="829"/>
      <c r="AP10" s="830"/>
      <c r="AQ10" s="831"/>
      <c r="AR10" s="831"/>
      <c r="AS10" s="832"/>
      <c r="AV10" s="38"/>
    </row>
    <row r="11" spans="2:49" ht="18" customHeight="1" x14ac:dyDescent="0.15">
      <c r="B11" s="811"/>
      <c r="C11" s="664"/>
      <c r="D11" s="665"/>
      <c r="E11" s="665"/>
      <c r="F11" s="665"/>
      <c r="G11" s="665"/>
      <c r="H11" s="665"/>
      <c r="I11" s="666"/>
      <c r="J11" s="670" t="s">
        <v>263</v>
      </c>
      <c r="K11" s="671"/>
      <c r="L11" s="671"/>
      <c r="M11" s="671"/>
      <c r="N11" s="671"/>
      <c r="O11" s="671"/>
      <c r="P11" s="671"/>
      <c r="Q11" s="671"/>
      <c r="R11" s="671"/>
      <c r="S11" s="671"/>
      <c r="T11" s="671"/>
      <c r="U11" s="671"/>
      <c r="V11" s="671"/>
      <c r="W11" s="671"/>
      <c r="X11" s="671"/>
      <c r="Y11" s="671"/>
      <c r="Z11" s="671"/>
      <c r="AA11" s="671"/>
      <c r="AB11" s="671"/>
      <c r="AC11" s="671"/>
      <c r="AD11" s="671"/>
      <c r="AE11" s="672"/>
      <c r="AF11" s="837"/>
      <c r="AG11" s="838"/>
      <c r="AH11" s="838"/>
      <c r="AI11" s="838"/>
      <c r="AJ11" s="838"/>
      <c r="AK11" s="839"/>
      <c r="AL11" s="840"/>
      <c r="AM11" s="841"/>
      <c r="AN11" s="841"/>
      <c r="AO11" s="842"/>
      <c r="AP11" s="833"/>
      <c r="AQ11" s="834"/>
      <c r="AR11" s="834"/>
      <c r="AS11" s="835"/>
      <c r="AV11" s="38"/>
    </row>
    <row r="12" spans="2:49" ht="42.75" customHeight="1" x14ac:dyDescent="0.15">
      <c r="B12" s="811"/>
      <c r="C12" s="664"/>
      <c r="D12" s="665"/>
      <c r="E12" s="665"/>
      <c r="F12" s="665"/>
      <c r="G12" s="665"/>
      <c r="H12" s="665"/>
      <c r="I12" s="666"/>
      <c r="J12" s="102"/>
      <c r="K12" s="812" t="s">
        <v>264</v>
      </c>
      <c r="L12" s="813"/>
      <c r="M12" s="813"/>
      <c r="N12" s="813"/>
      <c r="O12" s="813"/>
      <c r="P12" s="813"/>
      <c r="Q12" s="813"/>
      <c r="R12" s="813"/>
      <c r="S12" s="813"/>
      <c r="T12" s="813"/>
      <c r="U12" s="813"/>
      <c r="V12" s="813"/>
      <c r="W12" s="813"/>
      <c r="X12" s="813"/>
      <c r="Y12" s="813"/>
      <c r="Z12" s="813"/>
      <c r="AA12" s="813"/>
      <c r="AB12" s="813"/>
      <c r="AC12" s="813"/>
      <c r="AD12" s="813"/>
      <c r="AE12" s="814"/>
      <c r="AF12" s="778"/>
      <c r="AG12" s="779"/>
      <c r="AH12" s="779"/>
      <c r="AI12" s="779"/>
      <c r="AJ12" s="779"/>
      <c r="AK12" s="780"/>
      <c r="AL12" s="815" t="s">
        <v>265</v>
      </c>
      <c r="AM12" s="816"/>
      <c r="AN12" s="816"/>
      <c r="AO12" s="817"/>
      <c r="AP12" s="767" t="str">
        <f>IF(AF12="","",AF12*1)</f>
        <v/>
      </c>
      <c r="AQ12" s="768"/>
      <c r="AR12" s="768"/>
      <c r="AS12" s="769"/>
      <c r="AV12" s="38"/>
    </row>
    <row r="13" spans="2:49" ht="42.75" customHeight="1" x14ac:dyDescent="0.15">
      <c r="B13" s="811"/>
      <c r="C13" s="664"/>
      <c r="D13" s="665"/>
      <c r="E13" s="665"/>
      <c r="F13" s="665"/>
      <c r="G13" s="665"/>
      <c r="H13" s="665"/>
      <c r="I13" s="666"/>
      <c r="J13" s="102"/>
      <c r="K13" s="818" t="s">
        <v>266</v>
      </c>
      <c r="L13" s="819"/>
      <c r="M13" s="819"/>
      <c r="N13" s="819"/>
      <c r="O13" s="819"/>
      <c r="P13" s="819"/>
      <c r="Q13" s="819"/>
      <c r="R13" s="819"/>
      <c r="S13" s="819"/>
      <c r="T13" s="819"/>
      <c r="U13" s="819"/>
      <c r="V13" s="819"/>
      <c r="W13" s="819"/>
      <c r="X13" s="819"/>
      <c r="Y13" s="819"/>
      <c r="Z13" s="819"/>
      <c r="AA13" s="819"/>
      <c r="AB13" s="819"/>
      <c r="AC13" s="819"/>
      <c r="AD13" s="819"/>
      <c r="AE13" s="820"/>
      <c r="AF13" s="778"/>
      <c r="AG13" s="779"/>
      <c r="AH13" s="779"/>
      <c r="AI13" s="779"/>
      <c r="AJ13" s="779"/>
      <c r="AK13" s="780"/>
      <c r="AL13" s="815" t="s">
        <v>267</v>
      </c>
      <c r="AM13" s="816"/>
      <c r="AN13" s="816"/>
      <c r="AO13" s="817"/>
      <c r="AP13" s="767" t="str">
        <f>IF(AF13="","",AF13*2)</f>
        <v/>
      </c>
      <c r="AQ13" s="768"/>
      <c r="AR13" s="768"/>
      <c r="AS13" s="769"/>
      <c r="AV13" s="38"/>
    </row>
    <row r="14" spans="2:49" ht="42.75" customHeight="1" x14ac:dyDescent="0.15">
      <c r="B14" s="811"/>
      <c r="C14" s="664"/>
      <c r="D14" s="665"/>
      <c r="E14" s="665"/>
      <c r="F14" s="665"/>
      <c r="G14" s="665"/>
      <c r="H14" s="665"/>
      <c r="I14" s="666"/>
      <c r="J14" s="109"/>
      <c r="K14" s="642" t="s">
        <v>268</v>
      </c>
      <c r="L14" s="642"/>
      <c r="M14" s="642"/>
      <c r="N14" s="642"/>
      <c r="O14" s="642"/>
      <c r="P14" s="642"/>
      <c r="Q14" s="642"/>
      <c r="R14" s="642"/>
      <c r="S14" s="642"/>
      <c r="T14" s="642"/>
      <c r="U14" s="642"/>
      <c r="V14" s="642"/>
      <c r="W14" s="642"/>
      <c r="X14" s="642"/>
      <c r="Y14" s="642"/>
      <c r="Z14" s="642"/>
      <c r="AA14" s="642"/>
      <c r="AB14" s="642"/>
      <c r="AC14" s="642"/>
      <c r="AD14" s="642"/>
      <c r="AE14" s="643"/>
      <c r="AF14" s="797"/>
      <c r="AG14" s="798"/>
      <c r="AH14" s="798"/>
      <c r="AI14" s="798"/>
      <c r="AJ14" s="798"/>
      <c r="AK14" s="799"/>
      <c r="AL14" s="502" t="s">
        <v>269</v>
      </c>
      <c r="AM14" s="503"/>
      <c r="AN14" s="503"/>
      <c r="AO14" s="504"/>
      <c r="AP14" s="767" t="str">
        <f>IF(AF14="","",AF14*3)</f>
        <v/>
      </c>
      <c r="AQ14" s="768"/>
      <c r="AR14" s="768"/>
      <c r="AS14" s="769"/>
      <c r="AV14" s="38"/>
    </row>
    <row r="15" spans="2:49" ht="42.75" customHeight="1" x14ac:dyDescent="0.15">
      <c r="B15" s="811"/>
      <c r="C15" s="664"/>
      <c r="D15" s="665"/>
      <c r="E15" s="665"/>
      <c r="F15" s="665"/>
      <c r="G15" s="665"/>
      <c r="H15" s="665"/>
      <c r="I15" s="666"/>
      <c r="J15" s="109"/>
      <c r="K15" s="812" t="s">
        <v>270</v>
      </c>
      <c r="L15" s="813"/>
      <c r="M15" s="813"/>
      <c r="N15" s="813"/>
      <c r="O15" s="813"/>
      <c r="P15" s="813"/>
      <c r="Q15" s="813"/>
      <c r="R15" s="813"/>
      <c r="S15" s="813"/>
      <c r="T15" s="813"/>
      <c r="U15" s="813"/>
      <c r="V15" s="813"/>
      <c r="W15" s="813"/>
      <c r="X15" s="813"/>
      <c r="Y15" s="813"/>
      <c r="Z15" s="813"/>
      <c r="AA15" s="813"/>
      <c r="AB15" s="813"/>
      <c r="AC15" s="813"/>
      <c r="AD15" s="813"/>
      <c r="AE15" s="814"/>
      <c r="AF15" s="821"/>
      <c r="AG15" s="822"/>
      <c r="AH15" s="822"/>
      <c r="AI15" s="822"/>
      <c r="AJ15" s="822"/>
      <c r="AK15" s="823"/>
      <c r="AL15" s="815" t="s">
        <v>271</v>
      </c>
      <c r="AM15" s="816"/>
      <c r="AN15" s="816"/>
      <c r="AO15" s="817"/>
      <c r="AP15" s="794" t="str">
        <f>IF(AF15="","",AF15*4)</f>
        <v/>
      </c>
      <c r="AQ15" s="795"/>
      <c r="AR15" s="795"/>
      <c r="AS15" s="796"/>
      <c r="AV15" s="38"/>
    </row>
    <row r="16" spans="2:49" ht="17.25" customHeight="1" x14ac:dyDescent="0.15">
      <c r="B16" s="811"/>
      <c r="C16" s="664"/>
      <c r="D16" s="665"/>
      <c r="E16" s="665"/>
      <c r="F16" s="665"/>
      <c r="G16" s="665"/>
      <c r="H16" s="665"/>
      <c r="I16" s="666"/>
      <c r="J16" s="670" t="s">
        <v>272</v>
      </c>
      <c r="K16" s="671"/>
      <c r="L16" s="671"/>
      <c r="M16" s="671"/>
      <c r="N16" s="671"/>
      <c r="O16" s="671"/>
      <c r="P16" s="671"/>
      <c r="Q16" s="671"/>
      <c r="R16" s="671"/>
      <c r="S16" s="671"/>
      <c r="T16" s="671"/>
      <c r="U16" s="671"/>
      <c r="V16" s="671"/>
      <c r="W16" s="671"/>
      <c r="X16" s="671"/>
      <c r="Y16" s="671"/>
      <c r="Z16" s="671"/>
      <c r="AA16" s="671"/>
      <c r="AB16" s="671"/>
      <c r="AC16" s="671"/>
      <c r="AD16" s="671"/>
      <c r="AE16" s="672"/>
      <c r="AF16" s="824"/>
      <c r="AG16" s="825"/>
      <c r="AH16" s="825"/>
      <c r="AI16" s="825"/>
      <c r="AJ16" s="825"/>
      <c r="AK16" s="826"/>
      <c r="AL16" s="827"/>
      <c r="AM16" s="828"/>
      <c r="AN16" s="828"/>
      <c r="AO16" s="829"/>
      <c r="AP16" s="833"/>
      <c r="AQ16" s="834"/>
      <c r="AR16" s="834"/>
      <c r="AS16" s="835"/>
      <c r="AV16" s="38"/>
    </row>
    <row r="17" spans="2:48" ht="42.75" customHeight="1" x14ac:dyDescent="0.15">
      <c r="B17" s="811"/>
      <c r="C17" s="664"/>
      <c r="D17" s="665"/>
      <c r="E17" s="665"/>
      <c r="F17" s="665"/>
      <c r="G17" s="665"/>
      <c r="H17" s="665"/>
      <c r="I17" s="666"/>
      <c r="J17" s="102"/>
      <c r="K17" s="812" t="s">
        <v>273</v>
      </c>
      <c r="L17" s="813"/>
      <c r="M17" s="813"/>
      <c r="N17" s="813"/>
      <c r="O17" s="813"/>
      <c r="P17" s="813"/>
      <c r="Q17" s="813"/>
      <c r="R17" s="813"/>
      <c r="S17" s="813"/>
      <c r="T17" s="813"/>
      <c r="U17" s="813"/>
      <c r="V17" s="813"/>
      <c r="W17" s="813"/>
      <c r="X17" s="813"/>
      <c r="Y17" s="813"/>
      <c r="Z17" s="813"/>
      <c r="AA17" s="813"/>
      <c r="AB17" s="813"/>
      <c r="AC17" s="813"/>
      <c r="AD17" s="813"/>
      <c r="AE17" s="814"/>
      <c r="AF17" s="778"/>
      <c r="AG17" s="779"/>
      <c r="AH17" s="779"/>
      <c r="AI17" s="779"/>
      <c r="AJ17" s="779"/>
      <c r="AK17" s="780"/>
      <c r="AL17" s="815" t="s">
        <v>265</v>
      </c>
      <c r="AM17" s="816"/>
      <c r="AN17" s="816"/>
      <c r="AO17" s="817"/>
      <c r="AP17" s="767" t="str">
        <f>IF(AF17="","",AF17*1)</f>
        <v/>
      </c>
      <c r="AQ17" s="768"/>
      <c r="AR17" s="768"/>
      <c r="AS17" s="769"/>
      <c r="AV17" s="38"/>
    </row>
    <row r="18" spans="2:48" ht="42.75" customHeight="1" x14ac:dyDescent="0.15">
      <c r="B18" s="811"/>
      <c r="C18" s="664"/>
      <c r="D18" s="665"/>
      <c r="E18" s="665"/>
      <c r="F18" s="665"/>
      <c r="G18" s="665"/>
      <c r="H18" s="665"/>
      <c r="I18" s="666"/>
      <c r="J18" s="102"/>
      <c r="K18" s="818" t="s">
        <v>274</v>
      </c>
      <c r="L18" s="819"/>
      <c r="M18" s="819"/>
      <c r="N18" s="819"/>
      <c r="O18" s="819"/>
      <c r="P18" s="819"/>
      <c r="Q18" s="819"/>
      <c r="R18" s="819"/>
      <c r="S18" s="819"/>
      <c r="T18" s="819"/>
      <c r="U18" s="819"/>
      <c r="V18" s="819"/>
      <c r="W18" s="819"/>
      <c r="X18" s="819"/>
      <c r="Y18" s="819"/>
      <c r="Z18" s="819"/>
      <c r="AA18" s="819"/>
      <c r="AB18" s="819"/>
      <c r="AC18" s="819"/>
      <c r="AD18" s="819"/>
      <c r="AE18" s="820"/>
      <c r="AF18" s="778"/>
      <c r="AG18" s="779"/>
      <c r="AH18" s="779"/>
      <c r="AI18" s="779"/>
      <c r="AJ18" s="779"/>
      <c r="AK18" s="780"/>
      <c r="AL18" s="815" t="s">
        <v>267</v>
      </c>
      <c r="AM18" s="816"/>
      <c r="AN18" s="816"/>
      <c r="AO18" s="817"/>
      <c r="AP18" s="767" t="str">
        <f>IF(AF18="","",AF18*2)</f>
        <v/>
      </c>
      <c r="AQ18" s="768"/>
      <c r="AR18" s="768"/>
      <c r="AS18" s="769"/>
      <c r="AV18" s="38"/>
    </row>
    <row r="19" spans="2:48" ht="42.75" customHeight="1" x14ac:dyDescent="0.15">
      <c r="B19" s="811"/>
      <c r="C19" s="664"/>
      <c r="D19" s="665"/>
      <c r="E19" s="665"/>
      <c r="F19" s="665"/>
      <c r="G19" s="665"/>
      <c r="H19" s="665"/>
      <c r="I19" s="666"/>
      <c r="J19" s="109"/>
      <c r="K19" s="642" t="s">
        <v>275</v>
      </c>
      <c r="L19" s="642"/>
      <c r="M19" s="642"/>
      <c r="N19" s="642"/>
      <c r="O19" s="642"/>
      <c r="P19" s="642"/>
      <c r="Q19" s="642"/>
      <c r="R19" s="642"/>
      <c r="S19" s="642"/>
      <c r="T19" s="642"/>
      <c r="U19" s="642"/>
      <c r="V19" s="642"/>
      <c r="W19" s="642"/>
      <c r="X19" s="642"/>
      <c r="Y19" s="642"/>
      <c r="Z19" s="642"/>
      <c r="AA19" s="642"/>
      <c r="AB19" s="642"/>
      <c r="AC19" s="642"/>
      <c r="AD19" s="642"/>
      <c r="AE19" s="643"/>
      <c r="AF19" s="797"/>
      <c r="AG19" s="798"/>
      <c r="AH19" s="798"/>
      <c r="AI19" s="798"/>
      <c r="AJ19" s="798"/>
      <c r="AK19" s="799"/>
      <c r="AL19" s="502" t="s">
        <v>269</v>
      </c>
      <c r="AM19" s="503"/>
      <c r="AN19" s="503"/>
      <c r="AO19" s="504"/>
      <c r="AP19" s="767" t="str">
        <f>IF(AF19="","",AF19*3)</f>
        <v/>
      </c>
      <c r="AQ19" s="768"/>
      <c r="AR19" s="768"/>
      <c r="AS19" s="769"/>
      <c r="AV19" s="38"/>
    </row>
    <row r="20" spans="2:48" ht="42.75" customHeight="1" x14ac:dyDescent="0.15">
      <c r="B20" s="811"/>
      <c r="C20" s="664"/>
      <c r="D20" s="665"/>
      <c r="E20" s="665"/>
      <c r="F20" s="665"/>
      <c r="G20" s="665"/>
      <c r="H20" s="665"/>
      <c r="I20" s="666"/>
      <c r="J20" s="109"/>
      <c r="K20" s="812" t="s">
        <v>276</v>
      </c>
      <c r="L20" s="813"/>
      <c r="M20" s="813"/>
      <c r="N20" s="813"/>
      <c r="O20" s="813"/>
      <c r="P20" s="813"/>
      <c r="Q20" s="813"/>
      <c r="R20" s="813"/>
      <c r="S20" s="813"/>
      <c r="T20" s="813"/>
      <c r="U20" s="813"/>
      <c r="V20" s="813"/>
      <c r="W20" s="813"/>
      <c r="X20" s="813"/>
      <c r="Y20" s="813"/>
      <c r="Z20" s="813"/>
      <c r="AA20" s="813"/>
      <c r="AB20" s="813"/>
      <c r="AC20" s="813"/>
      <c r="AD20" s="813"/>
      <c r="AE20" s="814"/>
      <c r="AF20" s="821"/>
      <c r="AG20" s="822"/>
      <c r="AH20" s="822"/>
      <c r="AI20" s="822"/>
      <c r="AJ20" s="822"/>
      <c r="AK20" s="823"/>
      <c r="AL20" s="815" t="s">
        <v>271</v>
      </c>
      <c r="AM20" s="816"/>
      <c r="AN20" s="816"/>
      <c r="AO20" s="817"/>
      <c r="AP20" s="794" t="str">
        <f>IF(AF20="","",AF20*4)</f>
        <v/>
      </c>
      <c r="AQ20" s="795"/>
      <c r="AR20" s="795"/>
      <c r="AS20" s="796"/>
      <c r="AV20" s="38"/>
    </row>
    <row r="21" spans="2:48" ht="13.5" customHeight="1" x14ac:dyDescent="0.15">
      <c r="B21" s="107"/>
      <c r="C21" s="104"/>
      <c r="D21" s="105"/>
      <c r="E21" s="105"/>
      <c r="F21" s="105"/>
      <c r="G21" s="105"/>
      <c r="H21" s="105"/>
      <c r="I21" s="106"/>
      <c r="J21" s="670" t="s">
        <v>277</v>
      </c>
      <c r="K21" s="671"/>
      <c r="L21" s="671"/>
      <c r="M21" s="671"/>
      <c r="N21" s="671"/>
      <c r="O21" s="671"/>
      <c r="P21" s="671"/>
      <c r="Q21" s="671"/>
      <c r="R21" s="671"/>
      <c r="S21" s="671"/>
      <c r="T21" s="671"/>
      <c r="U21" s="671"/>
      <c r="V21" s="671"/>
      <c r="W21" s="671"/>
      <c r="X21" s="671"/>
      <c r="Y21" s="671"/>
      <c r="Z21" s="671"/>
      <c r="AA21" s="671"/>
      <c r="AB21" s="671"/>
      <c r="AC21" s="671"/>
      <c r="AD21" s="671"/>
      <c r="AE21" s="672"/>
      <c r="AF21" s="824"/>
      <c r="AG21" s="825"/>
      <c r="AH21" s="825"/>
      <c r="AI21" s="825"/>
      <c r="AJ21" s="825"/>
      <c r="AK21" s="826"/>
      <c r="AL21" s="827"/>
      <c r="AM21" s="828"/>
      <c r="AN21" s="828"/>
      <c r="AO21" s="829"/>
      <c r="AP21" s="830"/>
      <c r="AQ21" s="831"/>
      <c r="AR21" s="831"/>
      <c r="AS21" s="832"/>
      <c r="AV21" s="38"/>
    </row>
    <row r="22" spans="2:48" ht="13.5" customHeight="1" x14ac:dyDescent="0.15">
      <c r="B22" s="107"/>
      <c r="C22" s="104"/>
      <c r="D22" s="105"/>
      <c r="E22" s="105"/>
      <c r="F22" s="105"/>
      <c r="G22" s="105"/>
      <c r="H22" s="105"/>
      <c r="I22" s="106"/>
      <c r="J22" s="670"/>
      <c r="K22" s="671"/>
      <c r="L22" s="671"/>
      <c r="M22" s="671"/>
      <c r="N22" s="671"/>
      <c r="O22" s="671"/>
      <c r="P22" s="671"/>
      <c r="Q22" s="671"/>
      <c r="R22" s="671"/>
      <c r="S22" s="671"/>
      <c r="T22" s="671"/>
      <c r="U22" s="671"/>
      <c r="V22" s="671"/>
      <c r="W22" s="671"/>
      <c r="X22" s="671"/>
      <c r="Y22" s="671"/>
      <c r="Z22" s="671"/>
      <c r="AA22" s="671"/>
      <c r="AB22" s="671"/>
      <c r="AC22" s="671"/>
      <c r="AD22" s="671"/>
      <c r="AE22" s="672"/>
      <c r="AF22" s="824"/>
      <c r="AG22" s="825"/>
      <c r="AH22" s="825"/>
      <c r="AI22" s="825"/>
      <c r="AJ22" s="825"/>
      <c r="AK22" s="826"/>
      <c r="AL22" s="827"/>
      <c r="AM22" s="828"/>
      <c r="AN22" s="828"/>
      <c r="AO22" s="829"/>
      <c r="AP22" s="830"/>
      <c r="AQ22" s="831"/>
      <c r="AR22" s="831"/>
      <c r="AS22" s="832"/>
      <c r="AV22" s="38"/>
    </row>
    <row r="23" spans="2:48" ht="13.5" customHeight="1" x14ac:dyDescent="0.15">
      <c r="B23" s="107"/>
      <c r="C23" s="104"/>
      <c r="D23" s="105"/>
      <c r="E23" s="105"/>
      <c r="F23" s="105"/>
      <c r="G23" s="105"/>
      <c r="H23" s="105"/>
      <c r="I23" s="106"/>
      <c r="J23" s="644"/>
      <c r="K23" s="645"/>
      <c r="L23" s="645"/>
      <c r="M23" s="645"/>
      <c r="N23" s="645"/>
      <c r="O23" s="645"/>
      <c r="P23" s="645"/>
      <c r="Q23" s="645"/>
      <c r="R23" s="645"/>
      <c r="S23" s="645"/>
      <c r="T23" s="645"/>
      <c r="U23" s="645"/>
      <c r="V23" s="645"/>
      <c r="W23" s="645"/>
      <c r="X23" s="645"/>
      <c r="Y23" s="645"/>
      <c r="Z23" s="645"/>
      <c r="AA23" s="645"/>
      <c r="AB23" s="645"/>
      <c r="AC23" s="645"/>
      <c r="AD23" s="645"/>
      <c r="AE23" s="646"/>
      <c r="AF23" s="837"/>
      <c r="AG23" s="838"/>
      <c r="AH23" s="838"/>
      <c r="AI23" s="838"/>
      <c r="AJ23" s="838"/>
      <c r="AK23" s="839"/>
      <c r="AL23" s="840"/>
      <c r="AM23" s="841"/>
      <c r="AN23" s="841"/>
      <c r="AO23" s="842"/>
      <c r="AP23" s="833"/>
      <c r="AQ23" s="834"/>
      <c r="AR23" s="834"/>
      <c r="AS23" s="835"/>
      <c r="AV23" s="38"/>
    </row>
    <row r="24" spans="2:48" ht="12" customHeight="1" x14ac:dyDescent="0.15">
      <c r="B24" s="811"/>
      <c r="C24" s="664"/>
      <c r="D24" s="665"/>
      <c r="E24" s="665"/>
      <c r="F24" s="665"/>
      <c r="G24" s="665"/>
      <c r="H24" s="665"/>
      <c r="I24" s="666"/>
      <c r="J24" s="641" t="s">
        <v>278</v>
      </c>
      <c r="K24" s="642"/>
      <c r="L24" s="642"/>
      <c r="M24" s="642"/>
      <c r="N24" s="642"/>
      <c r="O24" s="642"/>
      <c r="P24" s="642"/>
      <c r="Q24" s="642"/>
      <c r="R24" s="642"/>
      <c r="S24" s="642"/>
      <c r="T24" s="642"/>
      <c r="U24" s="642"/>
      <c r="V24" s="642"/>
      <c r="W24" s="642"/>
      <c r="X24" s="642"/>
      <c r="Y24" s="642"/>
      <c r="Z24" s="642"/>
      <c r="AA24" s="642"/>
      <c r="AB24" s="642"/>
      <c r="AC24" s="642"/>
      <c r="AD24" s="642"/>
      <c r="AE24" s="643"/>
      <c r="AF24" s="824"/>
      <c r="AG24" s="825"/>
      <c r="AH24" s="825"/>
      <c r="AI24" s="825"/>
      <c r="AJ24" s="825"/>
      <c r="AK24" s="826"/>
      <c r="AL24" s="827"/>
      <c r="AM24" s="828"/>
      <c r="AN24" s="828"/>
      <c r="AO24" s="829"/>
      <c r="AP24" s="830"/>
      <c r="AQ24" s="831"/>
      <c r="AR24" s="831"/>
      <c r="AS24" s="832"/>
      <c r="AV24" s="38"/>
    </row>
    <row r="25" spans="2:48" ht="30.75" customHeight="1" x14ac:dyDescent="0.15">
      <c r="B25" s="811"/>
      <c r="C25" s="664"/>
      <c r="D25" s="665"/>
      <c r="E25" s="665"/>
      <c r="F25" s="665"/>
      <c r="G25" s="665"/>
      <c r="H25" s="665"/>
      <c r="I25" s="666"/>
      <c r="J25" s="670" t="s">
        <v>279</v>
      </c>
      <c r="K25" s="671"/>
      <c r="L25" s="671"/>
      <c r="M25" s="671"/>
      <c r="N25" s="671"/>
      <c r="O25" s="671"/>
      <c r="P25" s="671"/>
      <c r="Q25" s="671"/>
      <c r="R25" s="671"/>
      <c r="S25" s="671"/>
      <c r="T25" s="671"/>
      <c r="U25" s="671"/>
      <c r="V25" s="671"/>
      <c r="W25" s="671"/>
      <c r="X25" s="671"/>
      <c r="Y25" s="671"/>
      <c r="Z25" s="671"/>
      <c r="AA25" s="671"/>
      <c r="AB25" s="671"/>
      <c r="AC25" s="671"/>
      <c r="AD25" s="671"/>
      <c r="AE25" s="672"/>
      <c r="AF25" s="824"/>
      <c r="AG25" s="825"/>
      <c r="AH25" s="825"/>
      <c r="AI25" s="825"/>
      <c r="AJ25" s="825"/>
      <c r="AK25" s="826"/>
      <c r="AL25" s="827"/>
      <c r="AM25" s="828"/>
      <c r="AN25" s="828"/>
      <c r="AO25" s="829"/>
      <c r="AP25" s="830"/>
      <c r="AQ25" s="831"/>
      <c r="AR25" s="831"/>
      <c r="AS25" s="832"/>
      <c r="AV25" s="38"/>
    </row>
    <row r="26" spans="2:48" ht="17.25" customHeight="1" x14ac:dyDescent="0.15">
      <c r="B26" s="811"/>
      <c r="C26" s="664"/>
      <c r="D26" s="665"/>
      <c r="E26" s="665"/>
      <c r="F26" s="665"/>
      <c r="G26" s="665"/>
      <c r="H26" s="665"/>
      <c r="I26" s="666"/>
      <c r="J26" s="670" t="s">
        <v>280</v>
      </c>
      <c r="K26" s="671"/>
      <c r="L26" s="671"/>
      <c r="M26" s="671"/>
      <c r="N26" s="671"/>
      <c r="O26" s="671"/>
      <c r="P26" s="671"/>
      <c r="Q26" s="671"/>
      <c r="R26" s="671"/>
      <c r="S26" s="671"/>
      <c r="T26" s="671"/>
      <c r="U26" s="671"/>
      <c r="V26" s="671"/>
      <c r="W26" s="671"/>
      <c r="X26" s="671"/>
      <c r="Y26" s="671"/>
      <c r="Z26" s="671"/>
      <c r="AA26" s="671"/>
      <c r="AB26" s="671"/>
      <c r="AC26" s="671"/>
      <c r="AD26" s="671"/>
      <c r="AE26" s="672"/>
      <c r="AF26" s="824"/>
      <c r="AG26" s="825"/>
      <c r="AH26" s="825"/>
      <c r="AI26" s="825"/>
      <c r="AJ26" s="825"/>
      <c r="AK26" s="826"/>
      <c r="AL26" s="827"/>
      <c r="AM26" s="828"/>
      <c r="AN26" s="828"/>
      <c r="AO26" s="829"/>
      <c r="AP26" s="833"/>
      <c r="AQ26" s="834"/>
      <c r="AR26" s="834"/>
      <c r="AS26" s="835"/>
      <c r="AV26" s="38"/>
    </row>
    <row r="27" spans="2:48" ht="43.5" customHeight="1" x14ac:dyDescent="0.15">
      <c r="B27" s="811"/>
      <c r="C27" s="664"/>
      <c r="D27" s="665"/>
      <c r="E27" s="665"/>
      <c r="F27" s="665"/>
      <c r="G27" s="665"/>
      <c r="H27" s="665"/>
      <c r="I27" s="666"/>
      <c r="J27" s="102"/>
      <c r="K27" s="812" t="s">
        <v>281</v>
      </c>
      <c r="L27" s="813"/>
      <c r="M27" s="813"/>
      <c r="N27" s="813"/>
      <c r="O27" s="813"/>
      <c r="P27" s="813"/>
      <c r="Q27" s="813"/>
      <c r="R27" s="813"/>
      <c r="S27" s="813"/>
      <c r="T27" s="813"/>
      <c r="U27" s="813"/>
      <c r="V27" s="813"/>
      <c r="W27" s="813"/>
      <c r="X27" s="813"/>
      <c r="Y27" s="813"/>
      <c r="Z27" s="813"/>
      <c r="AA27" s="813"/>
      <c r="AB27" s="813"/>
      <c r="AC27" s="813"/>
      <c r="AD27" s="813"/>
      <c r="AE27" s="814"/>
      <c r="AF27" s="778"/>
      <c r="AG27" s="779"/>
      <c r="AH27" s="779"/>
      <c r="AI27" s="779"/>
      <c r="AJ27" s="779"/>
      <c r="AK27" s="780"/>
      <c r="AL27" s="815" t="s">
        <v>265</v>
      </c>
      <c r="AM27" s="816"/>
      <c r="AN27" s="816"/>
      <c r="AO27" s="817"/>
      <c r="AP27" s="767" t="str">
        <f>IF(AF27="","",AF27*1)</f>
        <v/>
      </c>
      <c r="AQ27" s="768"/>
      <c r="AR27" s="768"/>
      <c r="AS27" s="769"/>
      <c r="AV27" s="38"/>
    </row>
    <row r="28" spans="2:48" ht="45.75" customHeight="1" x14ac:dyDescent="0.15">
      <c r="B28" s="811"/>
      <c r="C28" s="664"/>
      <c r="D28" s="665"/>
      <c r="E28" s="665"/>
      <c r="F28" s="665"/>
      <c r="G28" s="665"/>
      <c r="H28" s="665"/>
      <c r="I28" s="666"/>
      <c r="J28" s="102"/>
      <c r="K28" s="818" t="s">
        <v>282</v>
      </c>
      <c r="L28" s="819"/>
      <c r="M28" s="819"/>
      <c r="N28" s="819"/>
      <c r="O28" s="819"/>
      <c r="P28" s="819"/>
      <c r="Q28" s="819"/>
      <c r="R28" s="819"/>
      <c r="S28" s="819"/>
      <c r="T28" s="819"/>
      <c r="U28" s="819"/>
      <c r="V28" s="819"/>
      <c r="W28" s="819"/>
      <c r="X28" s="819"/>
      <c r="Y28" s="819"/>
      <c r="Z28" s="819"/>
      <c r="AA28" s="819"/>
      <c r="AB28" s="819"/>
      <c r="AC28" s="819"/>
      <c r="AD28" s="819"/>
      <c r="AE28" s="820"/>
      <c r="AF28" s="778"/>
      <c r="AG28" s="779"/>
      <c r="AH28" s="779"/>
      <c r="AI28" s="779"/>
      <c r="AJ28" s="779"/>
      <c r="AK28" s="780"/>
      <c r="AL28" s="815" t="s">
        <v>267</v>
      </c>
      <c r="AM28" s="816"/>
      <c r="AN28" s="816"/>
      <c r="AO28" s="817"/>
      <c r="AP28" s="767" t="str">
        <f>IF(AF28="","",AF28*2)</f>
        <v/>
      </c>
      <c r="AQ28" s="768"/>
      <c r="AR28" s="768"/>
      <c r="AS28" s="769"/>
      <c r="AV28" s="38"/>
    </row>
    <row r="29" spans="2:48" ht="45.75" customHeight="1" x14ac:dyDescent="0.15">
      <c r="B29" s="811"/>
      <c r="C29" s="664"/>
      <c r="D29" s="665"/>
      <c r="E29" s="665"/>
      <c r="F29" s="665"/>
      <c r="G29" s="665"/>
      <c r="H29" s="665"/>
      <c r="I29" s="666"/>
      <c r="J29" s="102"/>
      <c r="K29" s="818" t="s">
        <v>283</v>
      </c>
      <c r="L29" s="819"/>
      <c r="M29" s="819"/>
      <c r="N29" s="819"/>
      <c r="O29" s="819"/>
      <c r="P29" s="819"/>
      <c r="Q29" s="819"/>
      <c r="R29" s="819"/>
      <c r="S29" s="819"/>
      <c r="T29" s="819"/>
      <c r="U29" s="819"/>
      <c r="V29" s="819"/>
      <c r="W29" s="819"/>
      <c r="X29" s="819"/>
      <c r="Y29" s="819"/>
      <c r="Z29" s="819"/>
      <c r="AA29" s="819"/>
      <c r="AB29" s="819"/>
      <c r="AC29" s="819"/>
      <c r="AD29" s="819"/>
      <c r="AE29" s="820"/>
      <c r="AF29" s="778"/>
      <c r="AG29" s="779"/>
      <c r="AH29" s="779"/>
      <c r="AI29" s="779"/>
      <c r="AJ29" s="779"/>
      <c r="AK29" s="780"/>
      <c r="AL29" s="815" t="s">
        <v>269</v>
      </c>
      <c r="AM29" s="816"/>
      <c r="AN29" s="816"/>
      <c r="AO29" s="817"/>
      <c r="AP29" s="767" t="str">
        <f>IF(AF29="","",AF29*3)</f>
        <v/>
      </c>
      <c r="AQ29" s="768"/>
      <c r="AR29" s="768"/>
      <c r="AS29" s="769"/>
      <c r="AV29" s="38"/>
    </row>
    <row r="30" spans="2:48" ht="45.75" customHeight="1" x14ac:dyDescent="0.15">
      <c r="B30" s="811"/>
      <c r="C30" s="664"/>
      <c r="D30" s="665"/>
      <c r="E30" s="665"/>
      <c r="F30" s="665"/>
      <c r="G30" s="665"/>
      <c r="H30" s="665"/>
      <c r="I30" s="666"/>
      <c r="J30" s="102"/>
      <c r="K30" s="812" t="s">
        <v>284</v>
      </c>
      <c r="L30" s="813"/>
      <c r="M30" s="813"/>
      <c r="N30" s="813"/>
      <c r="O30" s="813"/>
      <c r="P30" s="813"/>
      <c r="Q30" s="813"/>
      <c r="R30" s="813"/>
      <c r="S30" s="813"/>
      <c r="T30" s="813"/>
      <c r="U30" s="813"/>
      <c r="V30" s="813"/>
      <c r="W30" s="813"/>
      <c r="X30" s="813"/>
      <c r="Y30" s="813"/>
      <c r="Z30" s="813"/>
      <c r="AA30" s="813"/>
      <c r="AB30" s="813"/>
      <c r="AC30" s="813"/>
      <c r="AD30" s="813"/>
      <c r="AE30" s="814"/>
      <c r="AF30" s="778"/>
      <c r="AG30" s="779"/>
      <c r="AH30" s="779"/>
      <c r="AI30" s="779"/>
      <c r="AJ30" s="779"/>
      <c r="AK30" s="780"/>
      <c r="AL30" s="815" t="s">
        <v>271</v>
      </c>
      <c r="AM30" s="816"/>
      <c r="AN30" s="816"/>
      <c r="AO30" s="817"/>
      <c r="AP30" s="767" t="str">
        <f>IF(AF30="","",AF30*4)</f>
        <v/>
      </c>
      <c r="AQ30" s="768"/>
      <c r="AR30" s="768"/>
      <c r="AS30" s="769"/>
      <c r="AV30" s="38"/>
    </row>
    <row r="31" spans="2:48" ht="45.75" customHeight="1" x14ac:dyDescent="0.15">
      <c r="B31" s="811"/>
      <c r="C31" s="664"/>
      <c r="D31" s="665"/>
      <c r="E31" s="665"/>
      <c r="F31" s="665"/>
      <c r="G31" s="665"/>
      <c r="H31" s="665"/>
      <c r="I31" s="666"/>
      <c r="J31" s="102"/>
      <c r="K31" s="818" t="s">
        <v>285</v>
      </c>
      <c r="L31" s="819"/>
      <c r="M31" s="819"/>
      <c r="N31" s="819"/>
      <c r="O31" s="819"/>
      <c r="P31" s="819"/>
      <c r="Q31" s="819"/>
      <c r="R31" s="819"/>
      <c r="S31" s="819"/>
      <c r="T31" s="819"/>
      <c r="U31" s="819"/>
      <c r="V31" s="819"/>
      <c r="W31" s="819"/>
      <c r="X31" s="819"/>
      <c r="Y31" s="819"/>
      <c r="Z31" s="819"/>
      <c r="AA31" s="819"/>
      <c r="AB31" s="819"/>
      <c r="AC31" s="819"/>
      <c r="AD31" s="819"/>
      <c r="AE31" s="820"/>
      <c r="AF31" s="778"/>
      <c r="AG31" s="779"/>
      <c r="AH31" s="779"/>
      <c r="AI31" s="779"/>
      <c r="AJ31" s="779"/>
      <c r="AK31" s="780"/>
      <c r="AL31" s="815" t="s">
        <v>286</v>
      </c>
      <c r="AM31" s="816"/>
      <c r="AN31" s="816"/>
      <c r="AO31" s="817"/>
      <c r="AP31" s="767" t="str">
        <f>IF(AF31="","",AF31*5)</f>
        <v/>
      </c>
      <c r="AQ31" s="768"/>
      <c r="AR31" s="768"/>
      <c r="AS31" s="769"/>
      <c r="AV31" s="38"/>
    </row>
    <row r="32" spans="2:48" ht="45.75" customHeight="1" x14ac:dyDescent="0.15">
      <c r="B32" s="811"/>
      <c r="C32" s="664"/>
      <c r="D32" s="665"/>
      <c r="E32" s="665"/>
      <c r="F32" s="665"/>
      <c r="G32" s="665"/>
      <c r="H32" s="665"/>
      <c r="I32" s="666"/>
      <c r="J32" s="109"/>
      <c r="K32" s="818" t="s">
        <v>287</v>
      </c>
      <c r="L32" s="819"/>
      <c r="M32" s="819"/>
      <c r="N32" s="819"/>
      <c r="O32" s="819"/>
      <c r="P32" s="819"/>
      <c r="Q32" s="819"/>
      <c r="R32" s="819"/>
      <c r="S32" s="819"/>
      <c r="T32" s="819"/>
      <c r="U32" s="819"/>
      <c r="V32" s="819"/>
      <c r="W32" s="819"/>
      <c r="X32" s="819"/>
      <c r="Y32" s="819"/>
      <c r="Z32" s="819"/>
      <c r="AA32" s="819"/>
      <c r="AB32" s="819"/>
      <c r="AC32" s="819"/>
      <c r="AD32" s="819"/>
      <c r="AE32" s="820"/>
      <c r="AF32" s="778"/>
      <c r="AG32" s="779"/>
      <c r="AH32" s="779"/>
      <c r="AI32" s="779"/>
      <c r="AJ32" s="779"/>
      <c r="AK32" s="780"/>
      <c r="AL32" s="815" t="s">
        <v>288</v>
      </c>
      <c r="AM32" s="816"/>
      <c r="AN32" s="816"/>
      <c r="AO32" s="817"/>
      <c r="AP32" s="767" t="str">
        <f>IF(AF32="","",AF32*6)</f>
        <v/>
      </c>
      <c r="AQ32" s="768"/>
      <c r="AR32" s="768"/>
      <c r="AS32" s="769"/>
      <c r="AV32" s="38"/>
    </row>
    <row r="33" spans="2:48" ht="12" customHeight="1" x14ac:dyDescent="0.15">
      <c r="B33" s="811"/>
      <c r="C33" s="664"/>
      <c r="D33" s="665"/>
      <c r="E33" s="665"/>
      <c r="F33" s="665"/>
      <c r="G33" s="665"/>
      <c r="H33" s="665"/>
      <c r="I33" s="666"/>
      <c r="J33" s="670" t="s">
        <v>289</v>
      </c>
      <c r="K33" s="642"/>
      <c r="L33" s="642"/>
      <c r="M33" s="642"/>
      <c r="N33" s="642"/>
      <c r="O33" s="642"/>
      <c r="P33" s="642"/>
      <c r="Q33" s="642"/>
      <c r="R33" s="642"/>
      <c r="S33" s="642"/>
      <c r="T33" s="642"/>
      <c r="U33" s="642"/>
      <c r="V33" s="642"/>
      <c r="W33" s="642"/>
      <c r="X33" s="642"/>
      <c r="Y33" s="642"/>
      <c r="Z33" s="642"/>
      <c r="AA33" s="642"/>
      <c r="AB33" s="642"/>
      <c r="AC33" s="642"/>
      <c r="AD33" s="642"/>
      <c r="AE33" s="643"/>
      <c r="AF33" s="801"/>
      <c r="AG33" s="802"/>
      <c r="AH33" s="802"/>
      <c r="AI33" s="802"/>
      <c r="AJ33" s="802"/>
      <c r="AK33" s="803"/>
      <c r="AL33" s="804"/>
      <c r="AM33" s="805"/>
      <c r="AN33" s="805"/>
      <c r="AO33" s="806"/>
      <c r="AP33" s="807"/>
      <c r="AQ33" s="808"/>
      <c r="AR33" s="808"/>
      <c r="AS33" s="809"/>
      <c r="AV33" s="38"/>
    </row>
    <row r="34" spans="2:48" ht="7.5" customHeight="1" x14ac:dyDescent="0.15">
      <c r="B34" s="811"/>
      <c r="C34" s="664"/>
      <c r="D34" s="665"/>
      <c r="E34" s="665"/>
      <c r="F34" s="665"/>
      <c r="G34" s="665"/>
      <c r="H34" s="665"/>
      <c r="I34" s="666"/>
      <c r="J34" s="670"/>
      <c r="K34" s="671"/>
      <c r="L34" s="671"/>
      <c r="M34" s="671"/>
      <c r="N34" s="671"/>
      <c r="O34" s="671"/>
      <c r="P34" s="671"/>
      <c r="Q34" s="671"/>
      <c r="R34" s="671"/>
      <c r="S34" s="671"/>
      <c r="T34" s="671"/>
      <c r="U34" s="671"/>
      <c r="V34" s="671"/>
      <c r="W34" s="671"/>
      <c r="X34" s="671"/>
      <c r="Y34" s="671"/>
      <c r="Z34" s="671"/>
      <c r="AA34" s="671"/>
      <c r="AB34" s="671"/>
      <c r="AC34" s="671"/>
      <c r="AD34" s="671"/>
      <c r="AE34" s="672"/>
      <c r="AF34" s="824"/>
      <c r="AG34" s="825"/>
      <c r="AH34" s="825"/>
      <c r="AI34" s="825"/>
      <c r="AJ34" s="825"/>
      <c r="AK34" s="826"/>
      <c r="AL34" s="827"/>
      <c r="AM34" s="828"/>
      <c r="AN34" s="828"/>
      <c r="AO34" s="829"/>
      <c r="AP34" s="833"/>
      <c r="AQ34" s="834"/>
      <c r="AR34" s="834"/>
      <c r="AS34" s="835"/>
      <c r="AV34" s="38"/>
    </row>
    <row r="35" spans="2:48" ht="42.75" customHeight="1" x14ac:dyDescent="0.15">
      <c r="B35" s="811"/>
      <c r="C35" s="664"/>
      <c r="D35" s="665"/>
      <c r="E35" s="665"/>
      <c r="F35" s="665"/>
      <c r="G35" s="665"/>
      <c r="H35" s="665"/>
      <c r="I35" s="666"/>
      <c r="J35" s="102"/>
      <c r="K35" s="812" t="s">
        <v>290</v>
      </c>
      <c r="L35" s="813"/>
      <c r="M35" s="813"/>
      <c r="N35" s="813"/>
      <c r="O35" s="813"/>
      <c r="P35" s="813"/>
      <c r="Q35" s="813"/>
      <c r="R35" s="813"/>
      <c r="S35" s="813"/>
      <c r="T35" s="813"/>
      <c r="U35" s="813"/>
      <c r="V35" s="813"/>
      <c r="W35" s="813"/>
      <c r="X35" s="813"/>
      <c r="Y35" s="813"/>
      <c r="Z35" s="813"/>
      <c r="AA35" s="813"/>
      <c r="AB35" s="813"/>
      <c r="AC35" s="813"/>
      <c r="AD35" s="813"/>
      <c r="AE35" s="814"/>
      <c r="AF35" s="778"/>
      <c r="AG35" s="779"/>
      <c r="AH35" s="779"/>
      <c r="AI35" s="779"/>
      <c r="AJ35" s="779"/>
      <c r="AK35" s="780"/>
      <c r="AL35" s="815" t="s">
        <v>267</v>
      </c>
      <c r="AM35" s="816"/>
      <c r="AN35" s="816"/>
      <c r="AO35" s="817"/>
      <c r="AP35" s="767" t="str">
        <f>IF(AF35="","",AF35*2)</f>
        <v/>
      </c>
      <c r="AQ35" s="768"/>
      <c r="AR35" s="768"/>
      <c r="AS35" s="769"/>
      <c r="AV35" s="38"/>
    </row>
    <row r="36" spans="2:48" ht="42.75" customHeight="1" x14ac:dyDescent="0.15">
      <c r="B36" s="811"/>
      <c r="C36" s="664"/>
      <c r="D36" s="665"/>
      <c r="E36" s="665"/>
      <c r="F36" s="665"/>
      <c r="G36" s="665"/>
      <c r="H36" s="665"/>
      <c r="I36" s="666"/>
      <c r="J36" s="102"/>
      <c r="K36" s="818" t="s">
        <v>291</v>
      </c>
      <c r="L36" s="819"/>
      <c r="M36" s="819"/>
      <c r="N36" s="819"/>
      <c r="O36" s="819"/>
      <c r="P36" s="819"/>
      <c r="Q36" s="819"/>
      <c r="R36" s="819"/>
      <c r="S36" s="819"/>
      <c r="T36" s="819"/>
      <c r="U36" s="819"/>
      <c r="V36" s="819"/>
      <c r="W36" s="819"/>
      <c r="X36" s="819"/>
      <c r="Y36" s="819"/>
      <c r="Z36" s="819"/>
      <c r="AA36" s="819"/>
      <c r="AB36" s="819"/>
      <c r="AC36" s="819"/>
      <c r="AD36" s="819"/>
      <c r="AE36" s="820"/>
      <c r="AF36" s="778"/>
      <c r="AG36" s="779"/>
      <c r="AH36" s="779"/>
      <c r="AI36" s="779"/>
      <c r="AJ36" s="779"/>
      <c r="AK36" s="780"/>
      <c r="AL36" s="815" t="s">
        <v>269</v>
      </c>
      <c r="AM36" s="816"/>
      <c r="AN36" s="816"/>
      <c r="AO36" s="817"/>
      <c r="AP36" s="767" t="str">
        <f>IF(AF36="","",AF36*3)</f>
        <v/>
      </c>
      <c r="AQ36" s="768"/>
      <c r="AR36" s="768"/>
      <c r="AS36" s="769"/>
      <c r="AV36" s="38"/>
    </row>
    <row r="37" spans="2:48" ht="42.75" customHeight="1" x14ac:dyDescent="0.15">
      <c r="B37" s="811"/>
      <c r="C37" s="664"/>
      <c r="D37" s="665"/>
      <c r="E37" s="665"/>
      <c r="F37" s="665"/>
      <c r="G37" s="665"/>
      <c r="H37" s="665"/>
      <c r="I37" s="666"/>
      <c r="J37" s="109"/>
      <c r="K37" s="642" t="s">
        <v>292</v>
      </c>
      <c r="L37" s="642"/>
      <c r="M37" s="642"/>
      <c r="N37" s="642"/>
      <c r="O37" s="642"/>
      <c r="P37" s="642"/>
      <c r="Q37" s="642"/>
      <c r="R37" s="642"/>
      <c r="S37" s="642"/>
      <c r="T37" s="642"/>
      <c r="U37" s="642"/>
      <c r="V37" s="642"/>
      <c r="W37" s="642"/>
      <c r="X37" s="642"/>
      <c r="Y37" s="642"/>
      <c r="Z37" s="642"/>
      <c r="AA37" s="642"/>
      <c r="AB37" s="642"/>
      <c r="AC37" s="642"/>
      <c r="AD37" s="642"/>
      <c r="AE37" s="643"/>
      <c r="AF37" s="797"/>
      <c r="AG37" s="798"/>
      <c r="AH37" s="798"/>
      <c r="AI37" s="798"/>
      <c r="AJ37" s="798"/>
      <c r="AK37" s="799"/>
      <c r="AL37" s="502" t="s">
        <v>271</v>
      </c>
      <c r="AM37" s="503"/>
      <c r="AN37" s="503"/>
      <c r="AO37" s="504"/>
      <c r="AP37" s="767" t="str">
        <f>IF(AF37="","",AF37*4)</f>
        <v/>
      </c>
      <c r="AQ37" s="768"/>
      <c r="AR37" s="768"/>
      <c r="AS37" s="769"/>
      <c r="AV37" s="38"/>
    </row>
    <row r="38" spans="2:48" ht="42.75" customHeight="1" x14ac:dyDescent="0.15">
      <c r="B38" s="811"/>
      <c r="C38" s="664"/>
      <c r="D38" s="665"/>
      <c r="E38" s="665"/>
      <c r="F38" s="665"/>
      <c r="G38" s="665"/>
      <c r="H38" s="665"/>
      <c r="I38" s="666"/>
      <c r="J38" s="109"/>
      <c r="K38" s="642" t="s">
        <v>293</v>
      </c>
      <c r="L38" s="642"/>
      <c r="M38" s="642"/>
      <c r="N38" s="642"/>
      <c r="O38" s="642"/>
      <c r="P38" s="642"/>
      <c r="Q38" s="642"/>
      <c r="R38" s="642"/>
      <c r="S38" s="642"/>
      <c r="T38" s="642"/>
      <c r="U38" s="642"/>
      <c r="V38" s="642"/>
      <c r="W38" s="642"/>
      <c r="X38" s="642"/>
      <c r="Y38" s="642"/>
      <c r="Z38" s="642"/>
      <c r="AA38" s="642"/>
      <c r="AB38" s="642"/>
      <c r="AC38" s="642"/>
      <c r="AD38" s="642"/>
      <c r="AE38" s="643"/>
      <c r="AF38" s="797"/>
      <c r="AG38" s="798"/>
      <c r="AH38" s="798"/>
      <c r="AI38" s="798"/>
      <c r="AJ38" s="798"/>
      <c r="AK38" s="799"/>
      <c r="AL38" s="502" t="s">
        <v>286</v>
      </c>
      <c r="AM38" s="503"/>
      <c r="AN38" s="503"/>
      <c r="AO38" s="504"/>
      <c r="AP38" s="767" t="str">
        <f>IF(AF38="","",AF38*5)</f>
        <v/>
      </c>
      <c r="AQ38" s="768"/>
      <c r="AR38" s="768"/>
      <c r="AS38" s="769"/>
      <c r="AV38" s="38"/>
    </row>
    <row r="39" spans="2:48" ht="42.75" customHeight="1" x14ac:dyDescent="0.15">
      <c r="B39" s="836"/>
      <c r="C39" s="667"/>
      <c r="D39" s="668"/>
      <c r="E39" s="668"/>
      <c r="F39" s="668"/>
      <c r="G39" s="668"/>
      <c r="H39" s="668"/>
      <c r="I39" s="669"/>
      <c r="J39" s="110"/>
      <c r="K39" s="812" t="s">
        <v>294</v>
      </c>
      <c r="L39" s="813"/>
      <c r="M39" s="813"/>
      <c r="N39" s="813"/>
      <c r="O39" s="813"/>
      <c r="P39" s="813"/>
      <c r="Q39" s="813"/>
      <c r="R39" s="813"/>
      <c r="S39" s="813"/>
      <c r="T39" s="813"/>
      <c r="U39" s="813"/>
      <c r="V39" s="813"/>
      <c r="W39" s="813"/>
      <c r="X39" s="813"/>
      <c r="Y39" s="813"/>
      <c r="Z39" s="813"/>
      <c r="AA39" s="813"/>
      <c r="AB39" s="813"/>
      <c r="AC39" s="813"/>
      <c r="AD39" s="813"/>
      <c r="AE39" s="814"/>
      <c r="AF39" s="821"/>
      <c r="AG39" s="822"/>
      <c r="AH39" s="822"/>
      <c r="AI39" s="822"/>
      <c r="AJ39" s="822"/>
      <c r="AK39" s="823"/>
      <c r="AL39" s="815" t="s">
        <v>288</v>
      </c>
      <c r="AM39" s="816"/>
      <c r="AN39" s="816"/>
      <c r="AO39" s="817"/>
      <c r="AP39" s="794" t="str">
        <f>IF(AF39="","",AF39*6)</f>
        <v/>
      </c>
      <c r="AQ39" s="795"/>
      <c r="AR39" s="795"/>
      <c r="AS39" s="796"/>
      <c r="AV39" s="38"/>
    </row>
    <row r="40" spans="2:48" ht="12" customHeight="1" x14ac:dyDescent="0.15">
      <c r="B40" s="810" t="s">
        <v>3</v>
      </c>
      <c r="C40" s="661" t="s">
        <v>140</v>
      </c>
      <c r="D40" s="662"/>
      <c r="E40" s="662"/>
      <c r="F40" s="662"/>
      <c r="G40" s="662"/>
      <c r="H40" s="662"/>
      <c r="I40" s="663"/>
      <c r="J40" s="641" t="s">
        <v>295</v>
      </c>
      <c r="K40" s="642"/>
      <c r="L40" s="642"/>
      <c r="M40" s="642"/>
      <c r="N40" s="642"/>
      <c r="O40" s="642"/>
      <c r="P40" s="642"/>
      <c r="Q40" s="642"/>
      <c r="R40" s="642"/>
      <c r="S40" s="642"/>
      <c r="T40" s="642"/>
      <c r="U40" s="642"/>
      <c r="V40" s="642"/>
      <c r="W40" s="642"/>
      <c r="X40" s="642"/>
      <c r="Y40" s="642"/>
      <c r="Z40" s="642"/>
      <c r="AA40" s="642"/>
      <c r="AB40" s="642"/>
      <c r="AC40" s="642"/>
      <c r="AD40" s="642"/>
      <c r="AE40" s="643"/>
      <c r="AF40" s="801"/>
      <c r="AG40" s="802"/>
      <c r="AH40" s="802"/>
      <c r="AI40" s="802"/>
      <c r="AJ40" s="802"/>
      <c r="AK40" s="803"/>
      <c r="AL40" s="804"/>
      <c r="AM40" s="805"/>
      <c r="AN40" s="805"/>
      <c r="AO40" s="806"/>
      <c r="AP40" s="807"/>
      <c r="AQ40" s="808"/>
      <c r="AR40" s="808"/>
      <c r="AS40" s="809"/>
      <c r="AV40" s="38"/>
    </row>
    <row r="41" spans="2:48" ht="12" customHeight="1" x14ac:dyDescent="0.15">
      <c r="B41" s="811"/>
      <c r="C41" s="664"/>
      <c r="D41" s="665"/>
      <c r="E41" s="665"/>
      <c r="F41" s="665"/>
      <c r="G41" s="665"/>
      <c r="H41" s="665"/>
      <c r="I41" s="666"/>
      <c r="J41" s="670"/>
      <c r="K41" s="671"/>
      <c r="L41" s="671"/>
      <c r="M41" s="671"/>
      <c r="N41" s="671"/>
      <c r="O41" s="671"/>
      <c r="P41" s="671"/>
      <c r="Q41" s="671"/>
      <c r="R41" s="671"/>
      <c r="S41" s="671"/>
      <c r="T41" s="671"/>
      <c r="U41" s="671"/>
      <c r="V41" s="671"/>
      <c r="W41" s="671"/>
      <c r="X41" s="671"/>
      <c r="Y41" s="671"/>
      <c r="Z41" s="671"/>
      <c r="AA41" s="671"/>
      <c r="AB41" s="671"/>
      <c r="AC41" s="671"/>
      <c r="AD41" s="671"/>
      <c r="AE41" s="672"/>
      <c r="AF41" s="824"/>
      <c r="AG41" s="825"/>
      <c r="AH41" s="825"/>
      <c r="AI41" s="825"/>
      <c r="AJ41" s="825"/>
      <c r="AK41" s="826"/>
      <c r="AL41" s="827"/>
      <c r="AM41" s="828"/>
      <c r="AN41" s="828"/>
      <c r="AO41" s="829"/>
      <c r="AP41" s="830"/>
      <c r="AQ41" s="831"/>
      <c r="AR41" s="831"/>
      <c r="AS41" s="832"/>
      <c r="AV41" s="38"/>
    </row>
    <row r="42" spans="2:48" ht="7.5" customHeight="1" x14ac:dyDescent="0.15">
      <c r="B42" s="811"/>
      <c r="C42" s="664"/>
      <c r="D42" s="665"/>
      <c r="E42" s="665"/>
      <c r="F42" s="665"/>
      <c r="G42" s="665"/>
      <c r="H42" s="665"/>
      <c r="I42" s="666"/>
      <c r="J42" s="670"/>
      <c r="K42" s="671"/>
      <c r="L42" s="671"/>
      <c r="M42" s="671"/>
      <c r="N42" s="671"/>
      <c r="O42" s="671"/>
      <c r="P42" s="671"/>
      <c r="Q42" s="671"/>
      <c r="R42" s="671"/>
      <c r="S42" s="671"/>
      <c r="T42" s="671"/>
      <c r="U42" s="671"/>
      <c r="V42" s="671"/>
      <c r="W42" s="671"/>
      <c r="X42" s="671"/>
      <c r="Y42" s="671"/>
      <c r="Z42" s="671"/>
      <c r="AA42" s="671"/>
      <c r="AB42" s="671"/>
      <c r="AC42" s="671"/>
      <c r="AD42" s="671"/>
      <c r="AE42" s="672"/>
      <c r="AF42" s="824"/>
      <c r="AG42" s="825"/>
      <c r="AH42" s="825"/>
      <c r="AI42" s="825"/>
      <c r="AJ42" s="825"/>
      <c r="AK42" s="826"/>
      <c r="AL42" s="827"/>
      <c r="AM42" s="828"/>
      <c r="AN42" s="828"/>
      <c r="AO42" s="829"/>
      <c r="AP42" s="833"/>
      <c r="AQ42" s="834"/>
      <c r="AR42" s="834"/>
      <c r="AS42" s="835"/>
      <c r="AV42" s="38"/>
    </row>
    <row r="43" spans="2:48" ht="46.5" customHeight="1" x14ac:dyDescent="0.15">
      <c r="B43" s="811"/>
      <c r="C43" s="664"/>
      <c r="D43" s="665"/>
      <c r="E43" s="665"/>
      <c r="F43" s="665"/>
      <c r="G43" s="665"/>
      <c r="H43" s="665"/>
      <c r="I43" s="666"/>
      <c r="J43" s="102"/>
      <c r="K43" s="812" t="s">
        <v>296</v>
      </c>
      <c r="L43" s="813"/>
      <c r="M43" s="813"/>
      <c r="N43" s="813"/>
      <c r="O43" s="813"/>
      <c r="P43" s="813"/>
      <c r="Q43" s="813"/>
      <c r="R43" s="813"/>
      <c r="S43" s="813"/>
      <c r="T43" s="813"/>
      <c r="U43" s="813"/>
      <c r="V43" s="813"/>
      <c r="W43" s="813"/>
      <c r="X43" s="813"/>
      <c r="Y43" s="813"/>
      <c r="Z43" s="813"/>
      <c r="AA43" s="813"/>
      <c r="AB43" s="813"/>
      <c r="AC43" s="813"/>
      <c r="AD43" s="813"/>
      <c r="AE43" s="814"/>
      <c r="AF43" s="778"/>
      <c r="AG43" s="779"/>
      <c r="AH43" s="779"/>
      <c r="AI43" s="779"/>
      <c r="AJ43" s="779"/>
      <c r="AK43" s="780"/>
      <c r="AL43" s="815" t="s">
        <v>286</v>
      </c>
      <c r="AM43" s="816"/>
      <c r="AN43" s="816"/>
      <c r="AO43" s="817"/>
      <c r="AP43" s="767" t="str">
        <f>IF(AF43="","",AF43*5)</f>
        <v/>
      </c>
      <c r="AQ43" s="768"/>
      <c r="AR43" s="768"/>
      <c r="AS43" s="769"/>
      <c r="AV43" s="38"/>
    </row>
    <row r="44" spans="2:48" ht="46.5" customHeight="1" x14ac:dyDescent="0.15">
      <c r="B44" s="811"/>
      <c r="C44" s="664"/>
      <c r="D44" s="665"/>
      <c r="E44" s="665"/>
      <c r="F44" s="665"/>
      <c r="G44" s="665"/>
      <c r="H44" s="665"/>
      <c r="I44" s="666"/>
      <c r="J44" s="102"/>
      <c r="K44" s="818" t="s">
        <v>297</v>
      </c>
      <c r="L44" s="819"/>
      <c r="M44" s="819"/>
      <c r="N44" s="819"/>
      <c r="O44" s="819"/>
      <c r="P44" s="819"/>
      <c r="Q44" s="819"/>
      <c r="R44" s="819"/>
      <c r="S44" s="819"/>
      <c r="T44" s="819"/>
      <c r="U44" s="819"/>
      <c r="V44" s="819"/>
      <c r="W44" s="819"/>
      <c r="X44" s="819"/>
      <c r="Y44" s="819"/>
      <c r="Z44" s="819"/>
      <c r="AA44" s="819"/>
      <c r="AB44" s="819"/>
      <c r="AC44" s="819"/>
      <c r="AD44" s="819"/>
      <c r="AE44" s="820"/>
      <c r="AF44" s="778"/>
      <c r="AG44" s="779"/>
      <c r="AH44" s="779"/>
      <c r="AI44" s="779"/>
      <c r="AJ44" s="779"/>
      <c r="AK44" s="780"/>
      <c r="AL44" s="815" t="s">
        <v>271</v>
      </c>
      <c r="AM44" s="816"/>
      <c r="AN44" s="816"/>
      <c r="AO44" s="817"/>
      <c r="AP44" s="767" t="str">
        <f>IF(AF44="","",AF44*4)</f>
        <v/>
      </c>
      <c r="AQ44" s="768"/>
      <c r="AR44" s="768"/>
      <c r="AS44" s="769"/>
      <c r="AV44" s="38"/>
    </row>
    <row r="45" spans="2:48" ht="60.75" customHeight="1" x14ac:dyDescent="0.15">
      <c r="B45" s="811"/>
      <c r="C45" s="664"/>
      <c r="D45" s="665"/>
      <c r="E45" s="665"/>
      <c r="F45" s="665"/>
      <c r="G45" s="665"/>
      <c r="H45" s="665"/>
      <c r="I45" s="666"/>
      <c r="J45" s="109"/>
      <c r="K45" s="642" t="s">
        <v>298</v>
      </c>
      <c r="L45" s="642"/>
      <c r="M45" s="642"/>
      <c r="N45" s="642"/>
      <c r="O45" s="642"/>
      <c r="P45" s="642"/>
      <c r="Q45" s="642"/>
      <c r="R45" s="642"/>
      <c r="S45" s="642"/>
      <c r="T45" s="642"/>
      <c r="U45" s="642"/>
      <c r="V45" s="642"/>
      <c r="W45" s="642"/>
      <c r="X45" s="642"/>
      <c r="Y45" s="642"/>
      <c r="Z45" s="642"/>
      <c r="AA45" s="642"/>
      <c r="AB45" s="642"/>
      <c r="AC45" s="642"/>
      <c r="AD45" s="642"/>
      <c r="AE45" s="643"/>
      <c r="AF45" s="797"/>
      <c r="AG45" s="798"/>
      <c r="AH45" s="798"/>
      <c r="AI45" s="798"/>
      <c r="AJ45" s="798"/>
      <c r="AK45" s="799"/>
      <c r="AL45" s="502" t="s">
        <v>269</v>
      </c>
      <c r="AM45" s="503"/>
      <c r="AN45" s="503"/>
      <c r="AO45" s="504"/>
      <c r="AP45" s="767" t="str">
        <f>IF(AF45="","",AF45*3)</f>
        <v/>
      </c>
      <c r="AQ45" s="768"/>
      <c r="AR45" s="768"/>
      <c r="AS45" s="769"/>
      <c r="AV45" s="38"/>
    </row>
    <row r="46" spans="2:48" ht="46.5" customHeight="1" x14ac:dyDescent="0.15">
      <c r="B46" s="811"/>
      <c r="C46" s="664"/>
      <c r="D46" s="665"/>
      <c r="E46" s="665"/>
      <c r="F46" s="665"/>
      <c r="G46" s="665"/>
      <c r="H46" s="665"/>
      <c r="I46" s="666"/>
      <c r="J46" s="109"/>
      <c r="K46" s="642" t="s">
        <v>299</v>
      </c>
      <c r="L46" s="642"/>
      <c r="M46" s="642"/>
      <c r="N46" s="642"/>
      <c r="O46" s="642"/>
      <c r="P46" s="642"/>
      <c r="Q46" s="642"/>
      <c r="R46" s="642"/>
      <c r="S46" s="642"/>
      <c r="T46" s="642"/>
      <c r="U46" s="642"/>
      <c r="V46" s="642"/>
      <c r="W46" s="642"/>
      <c r="X46" s="642"/>
      <c r="Y46" s="642"/>
      <c r="Z46" s="642"/>
      <c r="AA46" s="642"/>
      <c r="AB46" s="642"/>
      <c r="AC46" s="642"/>
      <c r="AD46" s="642"/>
      <c r="AE46" s="643"/>
      <c r="AF46" s="797"/>
      <c r="AG46" s="798"/>
      <c r="AH46" s="798"/>
      <c r="AI46" s="798"/>
      <c r="AJ46" s="798"/>
      <c r="AK46" s="799"/>
      <c r="AL46" s="502" t="s">
        <v>267</v>
      </c>
      <c r="AM46" s="503"/>
      <c r="AN46" s="503"/>
      <c r="AO46" s="504"/>
      <c r="AP46" s="767" t="str">
        <f>IF(AF46="","",AF46*2)</f>
        <v/>
      </c>
      <c r="AQ46" s="768"/>
      <c r="AR46" s="768"/>
      <c r="AS46" s="769"/>
      <c r="AV46" s="38"/>
    </row>
    <row r="47" spans="2:48" ht="46.5" customHeight="1" x14ac:dyDescent="0.15">
      <c r="B47" s="811"/>
      <c r="C47" s="664"/>
      <c r="D47" s="665"/>
      <c r="E47" s="665"/>
      <c r="F47" s="665"/>
      <c r="G47" s="665"/>
      <c r="H47" s="665"/>
      <c r="I47" s="666"/>
      <c r="J47" s="109"/>
      <c r="K47" s="642" t="s">
        <v>300</v>
      </c>
      <c r="L47" s="642"/>
      <c r="M47" s="642"/>
      <c r="N47" s="642"/>
      <c r="O47" s="642"/>
      <c r="P47" s="642"/>
      <c r="Q47" s="642"/>
      <c r="R47" s="642"/>
      <c r="S47" s="642"/>
      <c r="T47" s="642"/>
      <c r="U47" s="642"/>
      <c r="V47" s="642"/>
      <c r="W47" s="642"/>
      <c r="X47" s="642"/>
      <c r="Y47" s="642"/>
      <c r="Z47" s="642"/>
      <c r="AA47" s="642"/>
      <c r="AB47" s="642"/>
      <c r="AC47" s="642"/>
      <c r="AD47" s="642"/>
      <c r="AE47" s="643"/>
      <c r="AF47" s="797"/>
      <c r="AG47" s="798"/>
      <c r="AH47" s="798"/>
      <c r="AI47" s="798"/>
      <c r="AJ47" s="798"/>
      <c r="AK47" s="799"/>
      <c r="AL47" s="502" t="s">
        <v>265</v>
      </c>
      <c r="AM47" s="503"/>
      <c r="AN47" s="503"/>
      <c r="AO47" s="504"/>
      <c r="AP47" s="767" t="str">
        <f>IF(AF47="","",AF47*1)</f>
        <v/>
      </c>
      <c r="AQ47" s="768"/>
      <c r="AR47" s="768"/>
      <c r="AS47" s="769"/>
      <c r="AV47" s="38"/>
    </row>
    <row r="48" spans="2:48" ht="17.25" customHeight="1" x14ac:dyDescent="0.15">
      <c r="B48" s="617" t="s">
        <v>4</v>
      </c>
      <c r="C48" s="502" t="s">
        <v>301</v>
      </c>
      <c r="D48" s="503"/>
      <c r="E48" s="503"/>
      <c r="F48" s="503"/>
      <c r="G48" s="503"/>
      <c r="H48" s="503"/>
      <c r="I48" s="504"/>
      <c r="J48" s="641" t="s">
        <v>302</v>
      </c>
      <c r="K48" s="642"/>
      <c r="L48" s="642"/>
      <c r="M48" s="642"/>
      <c r="N48" s="642"/>
      <c r="O48" s="642"/>
      <c r="P48" s="642"/>
      <c r="Q48" s="642"/>
      <c r="R48" s="642"/>
      <c r="S48" s="642"/>
      <c r="T48" s="642"/>
      <c r="U48" s="642"/>
      <c r="V48" s="642"/>
      <c r="W48" s="642"/>
      <c r="X48" s="642"/>
      <c r="Y48" s="642"/>
      <c r="Z48" s="642"/>
      <c r="AA48" s="642"/>
      <c r="AB48" s="642"/>
      <c r="AC48" s="642"/>
      <c r="AD48" s="642"/>
      <c r="AE48" s="643"/>
      <c r="AF48" s="801"/>
      <c r="AG48" s="802"/>
      <c r="AH48" s="802"/>
      <c r="AI48" s="802"/>
      <c r="AJ48" s="802"/>
      <c r="AK48" s="803"/>
      <c r="AL48" s="804"/>
      <c r="AM48" s="805"/>
      <c r="AN48" s="805"/>
      <c r="AO48" s="806"/>
      <c r="AP48" s="807"/>
      <c r="AQ48" s="808"/>
      <c r="AR48" s="808"/>
      <c r="AS48" s="809"/>
      <c r="AV48" s="38"/>
    </row>
    <row r="49" spans="2:48" ht="43.5" customHeight="1" x14ac:dyDescent="0.15">
      <c r="B49" s="618"/>
      <c r="C49" s="486"/>
      <c r="D49" s="487"/>
      <c r="E49" s="487"/>
      <c r="F49" s="487"/>
      <c r="G49" s="487"/>
      <c r="H49" s="487"/>
      <c r="I49" s="488"/>
      <c r="J49" s="102"/>
      <c r="K49" s="812" t="s">
        <v>303</v>
      </c>
      <c r="L49" s="813"/>
      <c r="M49" s="813"/>
      <c r="N49" s="813"/>
      <c r="O49" s="813"/>
      <c r="P49" s="813"/>
      <c r="Q49" s="813"/>
      <c r="R49" s="813"/>
      <c r="S49" s="813"/>
      <c r="T49" s="813"/>
      <c r="U49" s="813"/>
      <c r="V49" s="813"/>
      <c r="W49" s="813"/>
      <c r="X49" s="813"/>
      <c r="Y49" s="813"/>
      <c r="Z49" s="813"/>
      <c r="AA49" s="813"/>
      <c r="AB49" s="813"/>
      <c r="AC49" s="813"/>
      <c r="AD49" s="813"/>
      <c r="AE49" s="814"/>
      <c r="AF49" s="778"/>
      <c r="AG49" s="779"/>
      <c r="AH49" s="779"/>
      <c r="AI49" s="779"/>
      <c r="AJ49" s="779"/>
      <c r="AK49" s="780"/>
      <c r="AL49" s="815" t="s">
        <v>267</v>
      </c>
      <c r="AM49" s="816"/>
      <c r="AN49" s="816"/>
      <c r="AO49" s="817"/>
      <c r="AP49" s="767" t="str">
        <f>IF(AF49="","",AF49*2)</f>
        <v/>
      </c>
      <c r="AQ49" s="768"/>
      <c r="AR49" s="768"/>
      <c r="AS49" s="769"/>
      <c r="AV49" s="38"/>
    </row>
    <row r="50" spans="2:48" ht="45.75" customHeight="1" x14ac:dyDescent="0.15">
      <c r="B50" s="619"/>
      <c r="C50" s="508"/>
      <c r="D50" s="509"/>
      <c r="E50" s="509"/>
      <c r="F50" s="509"/>
      <c r="G50" s="509"/>
      <c r="H50" s="509"/>
      <c r="I50" s="510"/>
      <c r="J50" s="102"/>
      <c r="K50" s="818" t="s">
        <v>304</v>
      </c>
      <c r="L50" s="819"/>
      <c r="M50" s="819"/>
      <c r="N50" s="819"/>
      <c r="O50" s="819"/>
      <c r="P50" s="819"/>
      <c r="Q50" s="819"/>
      <c r="R50" s="819"/>
      <c r="S50" s="819"/>
      <c r="T50" s="819"/>
      <c r="U50" s="819"/>
      <c r="V50" s="819"/>
      <c r="W50" s="819"/>
      <c r="X50" s="819"/>
      <c r="Y50" s="819"/>
      <c r="Z50" s="819"/>
      <c r="AA50" s="819"/>
      <c r="AB50" s="819"/>
      <c r="AC50" s="819"/>
      <c r="AD50" s="819"/>
      <c r="AE50" s="820"/>
      <c r="AF50" s="778"/>
      <c r="AG50" s="779"/>
      <c r="AH50" s="779"/>
      <c r="AI50" s="779"/>
      <c r="AJ50" s="779"/>
      <c r="AK50" s="780"/>
      <c r="AL50" s="815" t="s">
        <v>265</v>
      </c>
      <c r="AM50" s="816"/>
      <c r="AN50" s="816"/>
      <c r="AO50" s="817"/>
      <c r="AP50" s="767" t="str">
        <f>IF(AF50="","",AF50*1)</f>
        <v/>
      </c>
      <c r="AQ50" s="768"/>
      <c r="AR50" s="768"/>
      <c r="AS50" s="769"/>
      <c r="AV50" s="38"/>
    </row>
    <row r="51" spans="2:48" ht="34.5" customHeight="1" x14ac:dyDescent="0.15">
      <c r="B51" s="475" t="s">
        <v>57</v>
      </c>
      <c r="C51" s="661" t="s">
        <v>305</v>
      </c>
      <c r="D51" s="662"/>
      <c r="E51" s="662"/>
      <c r="F51" s="662"/>
      <c r="G51" s="662"/>
      <c r="H51" s="662"/>
      <c r="I51" s="663"/>
      <c r="J51" s="620" t="s">
        <v>306</v>
      </c>
      <c r="K51" s="621"/>
      <c r="L51" s="621"/>
      <c r="M51" s="621"/>
      <c r="N51" s="621"/>
      <c r="O51" s="621"/>
      <c r="P51" s="621"/>
      <c r="Q51" s="621"/>
      <c r="R51" s="621"/>
      <c r="S51" s="621"/>
      <c r="T51" s="621"/>
      <c r="U51" s="621"/>
      <c r="V51" s="621"/>
      <c r="W51" s="621"/>
      <c r="X51" s="621"/>
      <c r="Y51" s="621"/>
      <c r="Z51" s="621"/>
      <c r="AA51" s="621"/>
      <c r="AB51" s="621"/>
      <c r="AC51" s="621"/>
      <c r="AD51" s="621"/>
      <c r="AE51" s="636"/>
      <c r="AF51" s="778"/>
      <c r="AG51" s="779"/>
      <c r="AH51" s="779"/>
      <c r="AI51" s="779"/>
      <c r="AJ51" s="779"/>
      <c r="AK51" s="780"/>
      <c r="AL51" s="502" t="s">
        <v>267</v>
      </c>
      <c r="AM51" s="503"/>
      <c r="AN51" s="503"/>
      <c r="AO51" s="504"/>
      <c r="AP51" s="794" t="str">
        <f>IF(AF51="","",AF51*2)</f>
        <v/>
      </c>
      <c r="AQ51" s="795"/>
      <c r="AR51" s="795"/>
      <c r="AS51" s="796"/>
      <c r="AV51" s="38"/>
    </row>
    <row r="52" spans="2:48" ht="17.25" customHeight="1" x14ac:dyDescent="0.15">
      <c r="B52" s="793"/>
      <c r="C52" s="664"/>
      <c r="D52" s="665"/>
      <c r="E52" s="665"/>
      <c r="F52" s="665"/>
      <c r="G52" s="665"/>
      <c r="H52" s="665"/>
      <c r="I52" s="666"/>
      <c r="J52" s="781" t="s">
        <v>302</v>
      </c>
      <c r="K52" s="782"/>
      <c r="L52" s="782"/>
      <c r="M52" s="782"/>
      <c r="N52" s="782"/>
      <c r="O52" s="782"/>
      <c r="P52" s="782"/>
      <c r="Q52" s="782"/>
      <c r="R52" s="782"/>
      <c r="S52" s="782"/>
      <c r="T52" s="782"/>
      <c r="U52" s="782"/>
      <c r="V52" s="782"/>
      <c r="W52" s="782"/>
      <c r="X52" s="782"/>
      <c r="Y52" s="782"/>
      <c r="Z52" s="782"/>
      <c r="AA52" s="782"/>
      <c r="AB52" s="782"/>
      <c r="AC52" s="782"/>
      <c r="AD52" s="782"/>
      <c r="AE52" s="783"/>
      <c r="AF52" s="784"/>
      <c r="AG52" s="785"/>
      <c r="AH52" s="785"/>
      <c r="AI52" s="785"/>
      <c r="AJ52" s="785"/>
      <c r="AK52" s="786"/>
      <c r="AL52" s="787"/>
      <c r="AM52" s="788"/>
      <c r="AN52" s="788"/>
      <c r="AO52" s="789"/>
      <c r="AP52" s="790"/>
      <c r="AQ52" s="791"/>
      <c r="AR52" s="791"/>
      <c r="AS52" s="792"/>
      <c r="AV52" s="38"/>
    </row>
    <row r="53" spans="2:48" ht="42.75" customHeight="1" x14ac:dyDescent="0.15">
      <c r="B53" s="793"/>
      <c r="C53" s="664"/>
      <c r="D53" s="665"/>
      <c r="E53" s="665"/>
      <c r="F53" s="665"/>
      <c r="G53" s="665"/>
      <c r="H53" s="665"/>
      <c r="I53" s="666"/>
      <c r="J53" s="104"/>
      <c r="K53" s="800" t="s">
        <v>307</v>
      </c>
      <c r="L53" s="800"/>
      <c r="M53" s="800"/>
      <c r="N53" s="800"/>
      <c r="O53" s="800"/>
      <c r="P53" s="800"/>
      <c r="Q53" s="800"/>
      <c r="R53" s="800"/>
      <c r="S53" s="800"/>
      <c r="T53" s="800"/>
      <c r="U53" s="800"/>
      <c r="V53" s="800"/>
      <c r="W53" s="800"/>
      <c r="X53" s="800"/>
      <c r="Y53" s="800"/>
      <c r="Z53" s="800"/>
      <c r="AA53" s="800"/>
      <c r="AB53" s="800"/>
      <c r="AC53" s="800"/>
      <c r="AD53" s="800"/>
      <c r="AE53" s="800"/>
      <c r="AF53" s="778"/>
      <c r="AG53" s="779"/>
      <c r="AH53" s="779"/>
      <c r="AI53" s="779"/>
      <c r="AJ53" s="779"/>
      <c r="AK53" s="780"/>
      <c r="AL53" s="502" t="s">
        <v>267</v>
      </c>
      <c r="AM53" s="503"/>
      <c r="AN53" s="503"/>
      <c r="AO53" s="504"/>
      <c r="AP53" s="767" t="str">
        <f>IF(AF53="","",AF53*2)</f>
        <v/>
      </c>
      <c r="AQ53" s="768"/>
      <c r="AR53" s="768"/>
      <c r="AS53" s="769"/>
      <c r="AV53" s="38"/>
    </row>
    <row r="54" spans="2:48" ht="42.75" customHeight="1" x14ac:dyDescent="0.15">
      <c r="B54" s="793"/>
      <c r="C54" s="664"/>
      <c r="D54" s="665"/>
      <c r="E54" s="665"/>
      <c r="F54" s="665"/>
      <c r="G54" s="665"/>
      <c r="H54" s="665"/>
      <c r="I54" s="666"/>
      <c r="J54" s="61"/>
      <c r="K54" s="776" t="s">
        <v>308</v>
      </c>
      <c r="L54" s="776"/>
      <c r="M54" s="776"/>
      <c r="N54" s="776"/>
      <c r="O54" s="776"/>
      <c r="P54" s="776"/>
      <c r="Q54" s="776"/>
      <c r="R54" s="776"/>
      <c r="S54" s="776"/>
      <c r="T54" s="776"/>
      <c r="U54" s="776"/>
      <c r="V54" s="776"/>
      <c r="W54" s="776"/>
      <c r="X54" s="776"/>
      <c r="Y54" s="776"/>
      <c r="Z54" s="776"/>
      <c r="AA54" s="776"/>
      <c r="AB54" s="776"/>
      <c r="AC54" s="776"/>
      <c r="AD54" s="776"/>
      <c r="AE54" s="777"/>
      <c r="AF54" s="778"/>
      <c r="AG54" s="779"/>
      <c r="AH54" s="779"/>
      <c r="AI54" s="779"/>
      <c r="AJ54" s="779"/>
      <c r="AK54" s="780"/>
      <c r="AL54" s="502" t="s">
        <v>265</v>
      </c>
      <c r="AM54" s="503"/>
      <c r="AN54" s="503"/>
      <c r="AO54" s="504"/>
      <c r="AP54" s="767" t="str">
        <f>IF(AF54="","",AF54*1)</f>
        <v/>
      </c>
      <c r="AQ54" s="768"/>
      <c r="AR54" s="768"/>
      <c r="AS54" s="769"/>
      <c r="AV54" s="38"/>
    </row>
    <row r="55" spans="2:48" ht="34.5" customHeight="1" x14ac:dyDescent="0.15">
      <c r="B55" s="755" t="s">
        <v>6</v>
      </c>
      <c r="C55" s="661" t="s">
        <v>309</v>
      </c>
      <c r="D55" s="662"/>
      <c r="E55" s="662"/>
      <c r="F55" s="662"/>
      <c r="G55" s="662"/>
      <c r="H55" s="662"/>
      <c r="I55" s="663"/>
      <c r="J55" s="661" t="s">
        <v>310</v>
      </c>
      <c r="K55" s="662"/>
      <c r="L55" s="662"/>
      <c r="M55" s="662"/>
      <c r="N55" s="662"/>
      <c r="O55" s="662"/>
      <c r="P55" s="662"/>
      <c r="Q55" s="662"/>
      <c r="R55" s="662"/>
      <c r="S55" s="662"/>
      <c r="T55" s="662"/>
      <c r="U55" s="662"/>
      <c r="V55" s="662"/>
      <c r="W55" s="662"/>
      <c r="X55" s="662"/>
      <c r="Y55" s="662"/>
      <c r="Z55" s="662"/>
      <c r="AA55" s="662"/>
      <c r="AB55" s="662"/>
      <c r="AC55" s="662"/>
      <c r="AD55" s="662"/>
      <c r="AE55" s="663"/>
      <c r="AF55" s="778"/>
      <c r="AG55" s="779"/>
      <c r="AH55" s="779"/>
      <c r="AI55" s="779"/>
      <c r="AJ55" s="779"/>
      <c r="AK55" s="780"/>
      <c r="AL55" s="502" t="s">
        <v>265</v>
      </c>
      <c r="AM55" s="503"/>
      <c r="AN55" s="503"/>
      <c r="AO55" s="504"/>
      <c r="AP55" s="767" t="str">
        <f>IF(AF55="","",AF55*1)</f>
        <v/>
      </c>
      <c r="AQ55" s="768"/>
      <c r="AR55" s="768"/>
      <c r="AS55" s="769"/>
      <c r="AV55" s="38"/>
    </row>
    <row r="56" spans="2:48" ht="18" customHeight="1" x14ac:dyDescent="0.15">
      <c r="B56" s="756"/>
      <c r="C56" s="664"/>
      <c r="D56" s="665"/>
      <c r="E56" s="665"/>
      <c r="F56" s="665"/>
      <c r="G56" s="665"/>
      <c r="H56" s="665"/>
      <c r="I56" s="666"/>
      <c r="J56" s="781" t="s">
        <v>302</v>
      </c>
      <c r="K56" s="782"/>
      <c r="L56" s="782"/>
      <c r="M56" s="782"/>
      <c r="N56" s="782"/>
      <c r="O56" s="782"/>
      <c r="P56" s="782"/>
      <c r="Q56" s="782"/>
      <c r="R56" s="782"/>
      <c r="S56" s="782"/>
      <c r="T56" s="782"/>
      <c r="U56" s="782"/>
      <c r="V56" s="782"/>
      <c r="W56" s="782"/>
      <c r="X56" s="782"/>
      <c r="Y56" s="782"/>
      <c r="Z56" s="782"/>
      <c r="AA56" s="782"/>
      <c r="AB56" s="782"/>
      <c r="AC56" s="782"/>
      <c r="AD56" s="782"/>
      <c r="AE56" s="783"/>
      <c r="AF56" s="784"/>
      <c r="AG56" s="785"/>
      <c r="AH56" s="785"/>
      <c r="AI56" s="785"/>
      <c r="AJ56" s="785"/>
      <c r="AK56" s="786"/>
      <c r="AL56" s="787"/>
      <c r="AM56" s="788"/>
      <c r="AN56" s="788"/>
      <c r="AO56" s="789"/>
      <c r="AP56" s="790"/>
      <c r="AQ56" s="791"/>
      <c r="AR56" s="791"/>
      <c r="AS56" s="792"/>
      <c r="AV56" s="38"/>
    </row>
    <row r="57" spans="2:48" ht="43.5" customHeight="1" x14ac:dyDescent="0.15">
      <c r="B57" s="756"/>
      <c r="C57" s="664"/>
      <c r="D57" s="665"/>
      <c r="E57" s="665"/>
      <c r="F57" s="665"/>
      <c r="G57" s="665"/>
      <c r="H57" s="665"/>
      <c r="I57" s="666"/>
      <c r="J57" s="61"/>
      <c r="K57" s="776" t="s">
        <v>311</v>
      </c>
      <c r="L57" s="776"/>
      <c r="M57" s="776"/>
      <c r="N57" s="776"/>
      <c r="O57" s="776"/>
      <c r="P57" s="776"/>
      <c r="Q57" s="776"/>
      <c r="R57" s="776"/>
      <c r="S57" s="776"/>
      <c r="T57" s="776"/>
      <c r="U57" s="776"/>
      <c r="V57" s="776"/>
      <c r="W57" s="776"/>
      <c r="X57" s="776"/>
      <c r="Y57" s="776"/>
      <c r="Z57" s="776"/>
      <c r="AA57" s="776"/>
      <c r="AB57" s="776"/>
      <c r="AC57" s="776"/>
      <c r="AD57" s="776"/>
      <c r="AE57" s="777"/>
      <c r="AF57" s="778"/>
      <c r="AG57" s="779"/>
      <c r="AH57" s="779"/>
      <c r="AI57" s="779"/>
      <c r="AJ57" s="779"/>
      <c r="AK57" s="780"/>
      <c r="AL57" s="502" t="s">
        <v>265</v>
      </c>
      <c r="AM57" s="503"/>
      <c r="AN57" s="503"/>
      <c r="AO57" s="504"/>
      <c r="AP57" s="767" t="str">
        <f>IF(AF57="","",AF57*1)</f>
        <v/>
      </c>
      <c r="AQ57" s="768"/>
      <c r="AR57" s="768"/>
      <c r="AS57" s="769"/>
      <c r="AV57" s="38"/>
    </row>
    <row r="58" spans="2:48" ht="43.5" customHeight="1" x14ac:dyDescent="0.15">
      <c r="B58" s="756"/>
      <c r="C58" s="664"/>
      <c r="D58" s="665"/>
      <c r="E58" s="665"/>
      <c r="F58" s="665"/>
      <c r="G58" s="665"/>
      <c r="H58" s="665"/>
      <c r="I58" s="666"/>
      <c r="J58" s="61"/>
      <c r="K58" s="776" t="s">
        <v>312</v>
      </c>
      <c r="L58" s="776"/>
      <c r="M58" s="776"/>
      <c r="N58" s="776"/>
      <c r="O58" s="776"/>
      <c r="P58" s="776"/>
      <c r="Q58" s="776"/>
      <c r="R58" s="776"/>
      <c r="S58" s="776"/>
      <c r="T58" s="776"/>
      <c r="U58" s="776"/>
      <c r="V58" s="776"/>
      <c r="W58" s="776"/>
      <c r="X58" s="776"/>
      <c r="Y58" s="776"/>
      <c r="Z58" s="776"/>
      <c r="AA58" s="776"/>
      <c r="AB58" s="776"/>
      <c r="AC58" s="776"/>
      <c r="AD58" s="776"/>
      <c r="AE58" s="777"/>
      <c r="AF58" s="778"/>
      <c r="AG58" s="779"/>
      <c r="AH58" s="779"/>
      <c r="AI58" s="779"/>
      <c r="AJ58" s="779"/>
      <c r="AK58" s="780"/>
      <c r="AL58" s="502" t="s">
        <v>265</v>
      </c>
      <c r="AM58" s="503"/>
      <c r="AN58" s="503"/>
      <c r="AO58" s="504"/>
      <c r="AP58" s="767" t="str">
        <f>IF(AF58="","",AF58*1)</f>
        <v/>
      </c>
      <c r="AQ58" s="768"/>
      <c r="AR58" s="768"/>
      <c r="AS58" s="769"/>
      <c r="AV58" s="38"/>
    </row>
    <row r="59" spans="2:48" ht="15" customHeight="1" x14ac:dyDescent="0.15">
      <c r="B59" s="755" t="s">
        <v>7</v>
      </c>
      <c r="C59" s="661" t="s">
        <v>313</v>
      </c>
      <c r="D59" s="662"/>
      <c r="E59" s="662"/>
      <c r="F59" s="662"/>
      <c r="G59" s="662"/>
      <c r="H59" s="662"/>
      <c r="I59" s="663"/>
      <c r="J59" s="661" t="s">
        <v>314</v>
      </c>
      <c r="K59" s="662"/>
      <c r="L59" s="662"/>
      <c r="M59" s="662"/>
      <c r="N59" s="662"/>
      <c r="O59" s="662"/>
      <c r="P59" s="662"/>
      <c r="Q59" s="662"/>
      <c r="R59" s="662"/>
      <c r="S59" s="662"/>
      <c r="T59" s="662"/>
      <c r="U59" s="662"/>
      <c r="V59" s="662"/>
      <c r="W59" s="662"/>
      <c r="X59" s="662"/>
      <c r="Y59" s="662"/>
      <c r="Z59" s="662"/>
      <c r="AA59" s="662"/>
      <c r="AB59" s="662"/>
      <c r="AC59" s="662"/>
      <c r="AD59" s="662"/>
      <c r="AE59" s="663"/>
      <c r="AF59" s="758"/>
      <c r="AG59" s="759"/>
      <c r="AH59" s="759"/>
      <c r="AI59" s="759"/>
      <c r="AJ59" s="759"/>
      <c r="AK59" s="760"/>
      <c r="AL59" s="502" t="s">
        <v>269</v>
      </c>
      <c r="AM59" s="503"/>
      <c r="AN59" s="503"/>
      <c r="AO59" s="504"/>
      <c r="AP59" s="767" t="str">
        <f>IF(AF59="","",AF59*3)</f>
        <v/>
      </c>
      <c r="AQ59" s="768"/>
      <c r="AR59" s="768"/>
      <c r="AS59" s="769"/>
      <c r="AV59" s="38"/>
    </row>
    <row r="60" spans="2:48" ht="28.5" customHeight="1" x14ac:dyDescent="0.15">
      <c r="B60" s="756"/>
      <c r="C60" s="664"/>
      <c r="D60" s="665"/>
      <c r="E60" s="665"/>
      <c r="F60" s="665"/>
      <c r="G60" s="665"/>
      <c r="H60" s="665"/>
      <c r="I60" s="666"/>
      <c r="J60" s="664"/>
      <c r="K60" s="665"/>
      <c r="L60" s="665"/>
      <c r="M60" s="665"/>
      <c r="N60" s="665"/>
      <c r="O60" s="665"/>
      <c r="P60" s="665"/>
      <c r="Q60" s="665"/>
      <c r="R60" s="665"/>
      <c r="S60" s="665"/>
      <c r="T60" s="665"/>
      <c r="U60" s="665"/>
      <c r="V60" s="665"/>
      <c r="W60" s="665"/>
      <c r="X60" s="665"/>
      <c r="Y60" s="665"/>
      <c r="Z60" s="665"/>
      <c r="AA60" s="665"/>
      <c r="AB60" s="665"/>
      <c r="AC60" s="665"/>
      <c r="AD60" s="665"/>
      <c r="AE60" s="666"/>
      <c r="AF60" s="761"/>
      <c r="AG60" s="762"/>
      <c r="AH60" s="762"/>
      <c r="AI60" s="762"/>
      <c r="AJ60" s="762"/>
      <c r="AK60" s="763"/>
      <c r="AL60" s="486"/>
      <c r="AM60" s="487"/>
      <c r="AN60" s="487"/>
      <c r="AO60" s="488"/>
      <c r="AP60" s="770"/>
      <c r="AQ60" s="771"/>
      <c r="AR60" s="771"/>
      <c r="AS60" s="772"/>
      <c r="AV60" s="38"/>
    </row>
    <row r="61" spans="2:48" ht="28.5" customHeight="1" x14ac:dyDescent="0.15">
      <c r="B61" s="756"/>
      <c r="C61" s="664"/>
      <c r="D61" s="665"/>
      <c r="E61" s="665"/>
      <c r="F61" s="665"/>
      <c r="G61" s="665"/>
      <c r="H61" s="665"/>
      <c r="I61" s="666"/>
      <c r="J61" s="664"/>
      <c r="K61" s="665"/>
      <c r="L61" s="665"/>
      <c r="M61" s="665"/>
      <c r="N61" s="665"/>
      <c r="O61" s="665"/>
      <c r="P61" s="665"/>
      <c r="Q61" s="665"/>
      <c r="R61" s="665"/>
      <c r="S61" s="665"/>
      <c r="T61" s="665"/>
      <c r="U61" s="665"/>
      <c r="V61" s="665"/>
      <c r="W61" s="665"/>
      <c r="X61" s="665"/>
      <c r="Y61" s="665"/>
      <c r="Z61" s="665"/>
      <c r="AA61" s="665"/>
      <c r="AB61" s="665"/>
      <c r="AC61" s="665"/>
      <c r="AD61" s="665"/>
      <c r="AE61" s="666"/>
      <c r="AF61" s="761"/>
      <c r="AG61" s="762"/>
      <c r="AH61" s="762"/>
      <c r="AI61" s="762"/>
      <c r="AJ61" s="762"/>
      <c r="AK61" s="763"/>
      <c r="AL61" s="486"/>
      <c r="AM61" s="487"/>
      <c r="AN61" s="487"/>
      <c r="AO61" s="488"/>
      <c r="AP61" s="770"/>
      <c r="AQ61" s="771"/>
      <c r="AR61" s="771"/>
      <c r="AS61" s="772"/>
      <c r="AV61" s="38"/>
    </row>
    <row r="62" spans="2:48" ht="31.5" customHeight="1" x14ac:dyDescent="0.15">
      <c r="B62" s="757"/>
      <c r="C62" s="667"/>
      <c r="D62" s="668"/>
      <c r="E62" s="668"/>
      <c r="F62" s="668"/>
      <c r="G62" s="668"/>
      <c r="H62" s="668"/>
      <c r="I62" s="669"/>
      <c r="J62" s="667"/>
      <c r="K62" s="668"/>
      <c r="L62" s="668"/>
      <c r="M62" s="668"/>
      <c r="N62" s="668"/>
      <c r="O62" s="668"/>
      <c r="P62" s="668"/>
      <c r="Q62" s="668"/>
      <c r="R62" s="668"/>
      <c r="S62" s="668"/>
      <c r="T62" s="668"/>
      <c r="U62" s="668"/>
      <c r="V62" s="668"/>
      <c r="W62" s="668"/>
      <c r="X62" s="668"/>
      <c r="Y62" s="668"/>
      <c r="Z62" s="668"/>
      <c r="AA62" s="668"/>
      <c r="AB62" s="668"/>
      <c r="AC62" s="668"/>
      <c r="AD62" s="668"/>
      <c r="AE62" s="669"/>
      <c r="AF62" s="764"/>
      <c r="AG62" s="765"/>
      <c r="AH62" s="765"/>
      <c r="AI62" s="765"/>
      <c r="AJ62" s="765"/>
      <c r="AK62" s="766"/>
      <c r="AL62" s="508"/>
      <c r="AM62" s="509"/>
      <c r="AN62" s="509"/>
      <c r="AO62" s="510"/>
      <c r="AP62" s="773"/>
      <c r="AQ62" s="774"/>
      <c r="AR62" s="774"/>
      <c r="AS62" s="775"/>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502" t="s">
        <v>315</v>
      </c>
      <c r="AM64" s="503"/>
      <c r="AN64" s="503"/>
      <c r="AO64" s="504"/>
      <c r="AP64" s="733" t="str">
        <f>IF(SUM(AP12:AS62)=0,"",SUM(AP12:AS62))</f>
        <v/>
      </c>
      <c r="AQ64" s="734"/>
      <c r="AR64" s="734"/>
      <c r="AS64" s="735"/>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508"/>
      <c r="AM65" s="509"/>
      <c r="AN65" s="509"/>
      <c r="AO65" s="510"/>
      <c r="AP65" s="736"/>
      <c r="AQ65" s="737"/>
      <c r="AR65" s="737"/>
      <c r="AS65" s="738"/>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502" t="s">
        <v>316</v>
      </c>
      <c r="N67" s="503"/>
      <c r="O67" s="503"/>
      <c r="P67" s="503"/>
      <c r="Q67" s="503"/>
      <c r="R67" s="503"/>
      <c r="S67" s="503"/>
      <c r="T67" s="503"/>
      <c r="U67" s="503"/>
      <c r="V67" s="503"/>
      <c r="W67" s="503"/>
      <c r="X67" s="503"/>
      <c r="Y67" s="504"/>
      <c r="Z67" s="739"/>
      <c r="AA67" s="740"/>
      <c r="AB67" s="740"/>
      <c r="AC67" s="740"/>
      <c r="AD67" s="741"/>
      <c r="AE67" s="4"/>
      <c r="AF67" s="745" t="s">
        <v>317</v>
      </c>
      <c r="AG67" s="746"/>
      <c r="AH67" s="746"/>
      <c r="AI67" s="746"/>
      <c r="AJ67" s="746"/>
      <c r="AK67" s="746"/>
      <c r="AL67" s="746"/>
      <c r="AM67" s="746"/>
      <c r="AN67" s="747"/>
      <c r="AO67" s="751" t="str">
        <f>IF(AP64=""," ",AP64/Z67)</f>
        <v xml:space="preserve"> </v>
      </c>
      <c r="AP67" s="751"/>
      <c r="AQ67" s="751"/>
      <c r="AR67" s="751"/>
      <c r="AS67" s="752"/>
      <c r="AV67" s="38"/>
    </row>
    <row r="68" spans="2:48" ht="12" customHeight="1" thickBot="1" x14ac:dyDescent="0.2">
      <c r="B68" s="4"/>
      <c r="C68" s="4"/>
      <c r="D68" s="4"/>
      <c r="E68" s="4"/>
      <c r="F68" s="4"/>
      <c r="G68" s="4"/>
      <c r="H68" s="4"/>
      <c r="I68" s="4"/>
      <c r="J68" s="4"/>
      <c r="K68" s="4"/>
      <c r="L68" s="4"/>
      <c r="M68" s="508"/>
      <c r="N68" s="509"/>
      <c r="O68" s="509"/>
      <c r="P68" s="509"/>
      <c r="Q68" s="509"/>
      <c r="R68" s="509"/>
      <c r="S68" s="509"/>
      <c r="T68" s="509"/>
      <c r="U68" s="509"/>
      <c r="V68" s="509"/>
      <c r="W68" s="509"/>
      <c r="X68" s="509"/>
      <c r="Y68" s="510"/>
      <c r="Z68" s="742"/>
      <c r="AA68" s="743"/>
      <c r="AB68" s="743"/>
      <c r="AC68" s="743"/>
      <c r="AD68" s="744"/>
      <c r="AE68" s="4"/>
      <c r="AF68" s="748"/>
      <c r="AG68" s="749"/>
      <c r="AH68" s="749"/>
      <c r="AI68" s="749"/>
      <c r="AJ68" s="749"/>
      <c r="AK68" s="749"/>
      <c r="AL68" s="749"/>
      <c r="AM68" s="749"/>
      <c r="AN68" s="750"/>
      <c r="AO68" s="753"/>
      <c r="AP68" s="753"/>
      <c r="AQ68" s="753"/>
      <c r="AR68" s="753"/>
      <c r="AS68" s="754"/>
      <c r="AV68" s="38"/>
    </row>
    <row r="69" spans="2:48" ht="4.5" customHeight="1" x14ac:dyDescent="0.15">
      <c r="AV69" s="38"/>
    </row>
    <row r="70" spans="2:48" ht="12" customHeight="1" x14ac:dyDescent="0.15">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732" t="s">
        <v>319</v>
      </c>
      <c r="C71" s="732"/>
      <c r="D71" s="732"/>
      <c r="E71" s="732"/>
      <c r="F71" s="732"/>
      <c r="G71" s="732"/>
      <c r="H71" s="732"/>
      <c r="I71" s="732"/>
      <c r="J71" s="732"/>
      <c r="K71" s="732"/>
      <c r="L71" s="732"/>
      <c r="M71" s="732"/>
      <c r="N71" s="732"/>
      <c r="O71" s="732"/>
      <c r="P71" s="732"/>
      <c r="Q71" s="732"/>
      <c r="R71" s="732"/>
      <c r="S71" s="732"/>
      <c r="T71" s="732"/>
      <c r="U71" s="732"/>
      <c r="V71" s="732"/>
      <c r="W71" s="732"/>
      <c r="X71" s="732"/>
      <c r="Y71" s="732"/>
      <c r="Z71" s="732"/>
      <c r="AA71" s="732"/>
      <c r="AB71" s="732"/>
      <c r="AC71" s="732"/>
      <c r="AD71" s="732"/>
      <c r="AE71" s="732"/>
      <c r="AF71" s="732"/>
      <c r="AG71" s="732"/>
      <c r="AH71" s="732"/>
      <c r="AI71" s="732"/>
      <c r="AJ71" s="732"/>
      <c r="AK71" s="732"/>
      <c r="AL71" s="732"/>
      <c r="AM71" s="732"/>
      <c r="AN71" s="732"/>
      <c r="AO71" s="732"/>
      <c r="AP71" s="732"/>
      <c r="AQ71" s="732"/>
      <c r="AR71" s="732"/>
      <c r="AS71" s="732"/>
      <c r="AV71" s="38"/>
    </row>
    <row r="72" spans="2:48" ht="14.25" customHeight="1" x14ac:dyDescent="0.15">
      <c r="B72" s="732"/>
      <c r="C72" s="732"/>
      <c r="D72" s="732"/>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c r="AF72" s="732"/>
      <c r="AG72" s="732"/>
      <c r="AH72" s="732"/>
      <c r="AI72" s="732"/>
      <c r="AJ72" s="732"/>
      <c r="AK72" s="732"/>
      <c r="AL72" s="732"/>
      <c r="AM72" s="732"/>
      <c r="AN72" s="732"/>
      <c r="AO72" s="732"/>
      <c r="AP72" s="732"/>
      <c r="AQ72" s="732"/>
      <c r="AR72" s="732"/>
      <c r="AS72" s="732"/>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320</v>
      </c>
      <c r="AQ74" s="44"/>
      <c r="AV74" s="38"/>
    </row>
    <row r="75" spans="2:48" ht="9" customHeight="1" x14ac:dyDescent="0.15">
      <c r="B75" s="574" t="s">
        <v>257</v>
      </c>
      <c r="C75" s="575"/>
      <c r="D75" s="575"/>
      <c r="E75" s="575"/>
      <c r="F75" s="575"/>
      <c r="G75" s="575"/>
      <c r="H75" s="481" t="s">
        <v>321</v>
      </c>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1"/>
      <c r="AI75" s="502" t="s">
        <v>322</v>
      </c>
      <c r="AJ75" s="503"/>
      <c r="AK75" s="503"/>
      <c r="AL75" s="503"/>
      <c r="AM75" s="504"/>
      <c r="AN75" s="661" t="s">
        <v>323</v>
      </c>
      <c r="AO75" s="662"/>
      <c r="AP75" s="662"/>
      <c r="AQ75" s="663"/>
      <c r="AV75" s="38"/>
    </row>
    <row r="76" spans="2:48" ht="3" customHeight="1" x14ac:dyDescent="0.15">
      <c r="B76" s="635"/>
      <c r="C76" s="365"/>
      <c r="D76" s="365"/>
      <c r="E76" s="365"/>
      <c r="F76" s="365"/>
      <c r="G76" s="365"/>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481"/>
      <c r="AI76" s="486"/>
      <c r="AJ76" s="487"/>
      <c r="AK76" s="487"/>
      <c r="AL76" s="487"/>
      <c r="AM76" s="488"/>
      <c r="AN76" s="664"/>
      <c r="AO76" s="665"/>
      <c r="AP76" s="665"/>
      <c r="AQ76" s="666"/>
      <c r="AV76" s="38"/>
    </row>
    <row r="77" spans="2:48" ht="17.25" customHeight="1" x14ac:dyDescent="0.15">
      <c r="B77" s="505"/>
      <c r="C77" s="506"/>
      <c r="D77" s="506"/>
      <c r="E77" s="506"/>
      <c r="F77" s="506"/>
      <c r="G77" s="506"/>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508"/>
      <c r="AJ77" s="509"/>
      <c r="AK77" s="509"/>
      <c r="AL77" s="509"/>
      <c r="AM77" s="510"/>
      <c r="AN77" s="667"/>
      <c r="AO77" s="668"/>
      <c r="AP77" s="668"/>
      <c r="AQ77" s="669"/>
      <c r="AV77" s="38"/>
    </row>
    <row r="78" spans="2:48" ht="9.75" customHeight="1" x14ac:dyDescent="0.15">
      <c r="B78" s="617" t="s">
        <v>56</v>
      </c>
      <c r="C78" s="661" t="s">
        <v>324</v>
      </c>
      <c r="D78" s="662"/>
      <c r="E78" s="662"/>
      <c r="F78" s="662"/>
      <c r="G78" s="663"/>
      <c r="H78" s="641" t="s">
        <v>325</v>
      </c>
      <c r="I78" s="642"/>
      <c r="J78" s="642"/>
      <c r="K78" s="642"/>
      <c r="L78" s="642"/>
      <c r="M78" s="642"/>
      <c r="N78" s="642"/>
      <c r="O78" s="642"/>
      <c r="P78" s="642"/>
      <c r="Q78" s="643"/>
      <c r="R78" s="641" t="s">
        <v>326</v>
      </c>
      <c r="S78" s="642"/>
      <c r="T78" s="642"/>
      <c r="U78" s="642"/>
      <c r="V78" s="642"/>
      <c r="W78" s="642"/>
      <c r="X78" s="642"/>
      <c r="Y78" s="642"/>
      <c r="Z78" s="642"/>
      <c r="AA78" s="642"/>
      <c r="AB78" s="642"/>
      <c r="AC78" s="642"/>
      <c r="AD78" s="642"/>
      <c r="AE78" s="642"/>
      <c r="AF78" s="642"/>
      <c r="AG78" s="642"/>
      <c r="AH78" s="643"/>
      <c r="AI78" s="694"/>
      <c r="AJ78" s="695"/>
      <c r="AK78" s="695"/>
      <c r="AL78" s="695"/>
      <c r="AM78" s="696"/>
      <c r="AN78" s="722"/>
      <c r="AO78" s="723"/>
      <c r="AP78" s="723"/>
      <c r="AQ78" s="724"/>
      <c r="AV78" s="38"/>
    </row>
    <row r="79" spans="2:48" ht="6" customHeight="1" x14ac:dyDescent="0.15">
      <c r="B79" s="618"/>
      <c r="C79" s="664"/>
      <c r="D79" s="665"/>
      <c r="E79" s="665"/>
      <c r="F79" s="665"/>
      <c r="G79" s="666"/>
      <c r="H79" s="670"/>
      <c r="I79" s="671"/>
      <c r="J79" s="671"/>
      <c r="K79" s="671"/>
      <c r="L79" s="671"/>
      <c r="M79" s="671"/>
      <c r="N79" s="671"/>
      <c r="O79" s="671"/>
      <c r="P79" s="671"/>
      <c r="Q79" s="672"/>
      <c r="R79" s="670"/>
      <c r="S79" s="671"/>
      <c r="T79" s="671"/>
      <c r="U79" s="671"/>
      <c r="V79" s="671"/>
      <c r="W79" s="671"/>
      <c r="X79" s="671"/>
      <c r="Y79" s="671"/>
      <c r="Z79" s="671"/>
      <c r="AA79" s="671"/>
      <c r="AB79" s="671"/>
      <c r="AC79" s="671"/>
      <c r="AD79" s="671"/>
      <c r="AE79" s="671"/>
      <c r="AF79" s="671"/>
      <c r="AG79" s="671"/>
      <c r="AH79" s="672"/>
      <c r="AI79" s="697"/>
      <c r="AJ79" s="698"/>
      <c r="AK79" s="698"/>
      <c r="AL79" s="698"/>
      <c r="AM79" s="699"/>
      <c r="AN79" s="725"/>
      <c r="AO79" s="726"/>
      <c r="AP79" s="726"/>
      <c r="AQ79" s="727"/>
      <c r="AV79" s="38"/>
    </row>
    <row r="80" spans="2:48" ht="6" customHeight="1" x14ac:dyDescent="0.15">
      <c r="B80" s="618"/>
      <c r="C80" s="664"/>
      <c r="D80" s="665"/>
      <c r="E80" s="665"/>
      <c r="F80" s="665"/>
      <c r="G80" s="666"/>
      <c r="H80" s="670"/>
      <c r="I80" s="671"/>
      <c r="J80" s="671"/>
      <c r="K80" s="671"/>
      <c r="L80" s="671"/>
      <c r="M80" s="671"/>
      <c r="N80" s="671"/>
      <c r="O80" s="671"/>
      <c r="P80" s="671"/>
      <c r="Q80" s="672"/>
      <c r="R80" s="670"/>
      <c r="S80" s="671"/>
      <c r="T80" s="671"/>
      <c r="U80" s="671"/>
      <c r="V80" s="671"/>
      <c r="W80" s="671"/>
      <c r="X80" s="671"/>
      <c r="Y80" s="671"/>
      <c r="Z80" s="671"/>
      <c r="AA80" s="671"/>
      <c r="AB80" s="671"/>
      <c r="AC80" s="671"/>
      <c r="AD80" s="671"/>
      <c r="AE80" s="671"/>
      <c r="AF80" s="671"/>
      <c r="AG80" s="671"/>
      <c r="AH80" s="672"/>
      <c r="AI80" s="697"/>
      <c r="AJ80" s="698"/>
      <c r="AK80" s="698"/>
      <c r="AL80" s="698"/>
      <c r="AM80" s="699"/>
      <c r="AN80" s="725"/>
      <c r="AO80" s="726"/>
      <c r="AP80" s="726"/>
      <c r="AQ80" s="727"/>
      <c r="AV80" s="38"/>
    </row>
    <row r="81" spans="2:48" ht="9.75" customHeight="1" x14ac:dyDescent="0.15">
      <c r="B81" s="618"/>
      <c r="C81" s="664"/>
      <c r="D81" s="665"/>
      <c r="E81" s="665"/>
      <c r="F81" s="665"/>
      <c r="G81" s="666"/>
      <c r="H81" s="670"/>
      <c r="I81" s="671"/>
      <c r="J81" s="671"/>
      <c r="K81" s="671"/>
      <c r="L81" s="671"/>
      <c r="M81" s="671"/>
      <c r="N81" s="671"/>
      <c r="O81" s="671"/>
      <c r="P81" s="671"/>
      <c r="Q81" s="672"/>
      <c r="R81" s="644"/>
      <c r="S81" s="645"/>
      <c r="T81" s="645"/>
      <c r="U81" s="645"/>
      <c r="V81" s="645"/>
      <c r="W81" s="645"/>
      <c r="X81" s="645"/>
      <c r="Y81" s="645"/>
      <c r="Z81" s="645"/>
      <c r="AA81" s="645"/>
      <c r="AB81" s="645"/>
      <c r="AC81" s="645"/>
      <c r="AD81" s="645"/>
      <c r="AE81" s="645"/>
      <c r="AF81" s="645"/>
      <c r="AG81" s="645"/>
      <c r="AH81" s="646"/>
      <c r="AI81" s="700"/>
      <c r="AJ81" s="701"/>
      <c r="AK81" s="701"/>
      <c r="AL81" s="701"/>
      <c r="AM81" s="702"/>
      <c r="AN81" s="728"/>
      <c r="AO81" s="729"/>
      <c r="AP81" s="729"/>
      <c r="AQ81" s="730"/>
      <c r="AV81" s="38"/>
    </row>
    <row r="82" spans="2:48" ht="11.25" customHeight="1" x14ac:dyDescent="0.15">
      <c r="B82" s="618"/>
      <c r="C82" s="664"/>
      <c r="D82" s="665"/>
      <c r="E82" s="665"/>
      <c r="F82" s="665"/>
      <c r="G82" s="666"/>
      <c r="H82" s="670"/>
      <c r="I82" s="671"/>
      <c r="J82" s="671"/>
      <c r="K82" s="671"/>
      <c r="L82" s="671"/>
      <c r="M82" s="671"/>
      <c r="N82" s="671"/>
      <c r="O82" s="671"/>
      <c r="P82" s="671"/>
      <c r="Q82" s="672"/>
      <c r="R82" s="731" t="s">
        <v>327</v>
      </c>
      <c r="S82" s="731"/>
      <c r="T82" s="731"/>
      <c r="U82" s="731"/>
      <c r="V82" s="731"/>
      <c r="W82" s="731"/>
      <c r="X82" s="731"/>
      <c r="Y82" s="731"/>
      <c r="Z82" s="731"/>
      <c r="AA82" s="647"/>
      <c r="AB82" s="611"/>
      <c r="AC82" s="611"/>
      <c r="AD82" s="611"/>
      <c r="AE82" s="649" t="s">
        <v>328</v>
      </c>
      <c r="AF82" s="703" t="str">
        <f>IF(AA82="","",AA84/AA82)</f>
        <v/>
      </c>
      <c r="AG82" s="704"/>
      <c r="AH82" s="705"/>
      <c r="AI82" s="502">
        <v>1</v>
      </c>
      <c r="AJ82" s="503"/>
      <c r="AK82" s="503"/>
      <c r="AL82" s="503"/>
      <c r="AM82" s="504"/>
      <c r="AN82" s="629" t="str">
        <f>IF(AF82="","",IF(AF82&gt;=0.8,1,0))</f>
        <v/>
      </c>
      <c r="AO82" s="630"/>
      <c r="AP82" s="630"/>
      <c r="AQ82" s="631"/>
      <c r="AV82" s="38"/>
    </row>
    <row r="83" spans="2:48" ht="11.25" customHeight="1" x14ac:dyDescent="0.15">
      <c r="B83" s="618"/>
      <c r="C83" s="664"/>
      <c r="D83" s="665"/>
      <c r="E83" s="665"/>
      <c r="F83" s="665"/>
      <c r="G83" s="666"/>
      <c r="H83" s="670"/>
      <c r="I83" s="671"/>
      <c r="J83" s="671"/>
      <c r="K83" s="671"/>
      <c r="L83" s="671"/>
      <c r="M83" s="671"/>
      <c r="N83" s="671"/>
      <c r="O83" s="671"/>
      <c r="P83" s="671"/>
      <c r="Q83" s="672"/>
      <c r="R83" s="731"/>
      <c r="S83" s="731"/>
      <c r="T83" s="731"/>
      <c r="U83" s="731"/>
      <c r="V83" s="731"/>
      <c r="W83" s="731"/>
      <c r="X83" s="731"/>
      <c r="Y83" s="731"/>
      <c r="Z83" s="731"/>
      <c r="AA83" s="648"/>
      <c r="AB83" s="615"/>
      <c r="AC83" s="615"/>
      <c r="AD83" s="615"/>
      <c r="AE83" s="650"/>
      <c r="AF83" s="706"/>
      <c r="AG83" s="707"/>
      <c r="AH83" s="708"/>
      <c r="AI83" s="486"/>
      <c r="AJ83" s="487"/>
      <c r="AK83" s="487"/>
      <c r="AL83" s="487"/>
      <c r="AM83" s="488"/>
      <c r="AN83" s="682"/>
      <c r="AO83" s="683"/>
      <c r="AP83" s="683"/>
      <c r="AQ83" s="684"/>
      <c r="AV83" s="38"/>
    </row>
    <row r="84" spans="2:48" ht="11.25" customHeight="1" x14ac:dyDescent="0.15">
      <c r="B84" s="618"/>
      <c r="C84" s="664"/>
      <c r="D84" s="665"/>
      <c r="E84" s="665"/>
      <c r="F84" s="665"/>
      <c r="G84" s="666"/>
      <c r="H84" s="670"/>
      <c r="I84" s="671"/>
      <c r="J84" s="671"/>
      <c r="K84" s="671"/>
      <c r="L84" s="671"/>
      <c r="M84" s="671"/>
      <c r="N84" s="671"/>
      <c r="O84" s="671"/>
      <c r="P84" s="671"/>
      <c r="Q84" s="672"/>
      <c r="R84" s="731" t="s">
        <v>329</v>
      </c>
      <c r="S84" s="731"/>
      <c r="T84" s="731"/>
      <c r="U84" s="731"/>
      <c r="V84" s="731"/>
      <c r="W84" s="731"/>
      <c r="X84" s="731"/>
      <c r="Y84" s="731"/>
      <c r="Z84" s="731"/>
      <c r="AA84" s="647"/>
      <c r="AB84" s="611"/>
      <c r="AC84" s="611"/>
      <c r="AD84" s="611"/>
      <c r="AE84" s="649" t="s">
        <v>328</v>
      </c>
      <c r="AF84" s="706"/>
      <c r="AG84" s="707"/>
      <c r="AH84" s="708"/>
      <c r="AI84" s="486"/>
      <c r="AJ84" s="487"/>
      <c r="AK84" s="487"/>
      <c r="AL84" s="487"/>
      <c r="AM84" s="488"/>
      <c r="AN84" s="682"/>
      <c r="AO84" s="683"/>
      <c r="AP84" s="683"/>
      <c r="AQ84" s="684"/>
      <c r="AV84" s="38"/>
    </row>
    <row r="85" spans="2:48" ht="11.25" customHeight="1" x14ac:dyDescent="0.15">
      <c r="B85" s="619"/>
      <c r="C85" s="667"/>
      <c r="D85" s="668"/>
      <c r="E85" s="668"/>
      <c r="F85" s="668"/>
      <c r="G85" s="669"/>
      <c r="H85" s="644"/>
      <c r="I85" s="645"/>
      <c r="J85" s="645"/>
      <c r="K85" s="645"/>
      <c r="L85" s="645"/>
      <c r="M85" s="645"/>
      <c r="N85" s="645"/>
      <c r="O85" s="645"/>
      <c r="P85" s="645"/>
      <c r="Q85" s="646"/>
      <c r="R85" s="731"/>
      <c r="S85" s="731"/>
      <c r="T85" s="731"/>
      <c r="U85" s="731"/>
      <c r="V85" s="731"/>
      <c r="W85" s="731"/>
      <c r="X85" s="731"/>
      <c r="Y85" s="731"/>
      <c r="Z85" s="731"/>
      <c r="AA85" s="648"/>
      <c r="AB85" s="615"/>
      <c r="AC85" s="615"/>
      <c r="AD85" s="615"/>
      <c r="AE85" s="650"/>
      <c r="AF85" s="709"/>
      <c r="AG85" s="710"/>
      <c r="AH85" s="711"/>
      <c r="AI85" s="508"/>
      <c r="AJ85" s="509"/>
      <c r="AK85" s="509"/>
      <c r="AL85" s="509"/>
      <c r="AM85" s="510"/>
      <c r="AN85" s="632"/>
      <c r="AO85" s="633"/>
      <c r="AP85" s="633"/>
      <c r="AQ85" s="634"/>
      <c r="AV85" s="38"/>
    </row>
    <row r="86" spans="2:48" ht="15" customHeight="1" x14ac:dyDescent="0.15">
      <c r="B86" s="617" t="s">
        <v>3</v>
      </c>
      <c r="C86" s="661" t="s">
        <v>330</v>
      </c>
      <c r="D86" s="662"/>
      <c r="E86" s="662"/>
      <c r="F86" s="662"/>
      <c r="G86" s="663"/>
      <c r="H86" s="641" t="s">
        <v>331</v>
      </c>
      <c r="I86" s="642"/>
      <c r="J86" s="642"/>
      <c r="K86" s="642"/>
      <c r="L86" s="642"/>
      <c r="M86" s="642"/>
      <c r="N86" s="642"/>
      <c r="O86" s="642"/>
      <c r="P86" s="642"/>
      <c r="Q86" s="643"/>
      <c r="R86" s="641" t="s">
        <v>332</v>
      </c>
      <c r="S86" s="642"/>
      <c r="T86" s="642"/>
      <c r="U86" s="642"/>
      <c r="V86" s="642"/>
      <c r="W86" s="642"/>
      <c r="X86" s="642"/>
      <c r="Y86" s="642"/>
      <c r="Z86" s="642"/>
      <c r="AA86" s="642"/>
      <c r="AB86" s="642"/>
      <c r="AC86" s="642"/>
      <c r="AD86" s="642"/>
      <c r="AE86" s="642"/>
      <c r="AF86" s="642"/>
      <c r="AG86" s="642"/>
      <c r="AH86" s="643"/>
      <c r="AI86" s="694"/>
      <c r="AJ86" s="695"/>
      <c r="AK86" s="695"/>
      <c r="AL86" s="695"/>
      <c r="AM86" s="696"/>
      <c r="AN86" s="713"/>
      <c r="AO86" s="714"/>
      <c r="AP86" s="714"/>
      <c r="AQ86" s="715"/>
      <c r="AV86" s="38"/>
    </row>
    <row r="87" spans="2:48" ht="15" hidden="1" customHeight="1" x14ac:dyDescent="0.15">
      <c r="B87" s="618"/>
      <c r="C87" s="664"/>
      <c r="D87" s="665"/>
      <c r="E87" s="665"/>
      <c r="F87" s="665"/>
      <c r="G87" s="666"/>
      <c r="H87" s="670"/>
      <c r="I87" s="671"/>
      <c r="J87" s="671"/>
      <c r="K87" s="671"/>
      <c r="L87" s="671"/>
      <c r="M87" s="671"/>
      <c r="N87" s="671"/>
      <c r="O87" s="671"/>
      <c r="P87" s="671"/>
      <c r="Q87" s="672"/>
      <c r="R87" s="670"/>
      <c r="S87" s="671"/>
      <c r="T87" s="671"/>
      <c r="U87" s="671"/>
      <c r="V87" s="671"/>
      <c r="W87" s="671"/>
      <c r="X87" s="671"/>
      <c r="Y87" s="671"/>
      <c r="Z87" s="671"/>
      <c r="AA87" s="671"/>
      <c r="AB87" s="671"/>
      <c r="AC87" s="671"/>
      <c r="AD87" s="671"/>
      <c r="AE87" s="671"/>
      <c r="AF87" s="671"/>
      <c r="AG87" s="671"/>
      <c r="AH87" s="672"/>
      <c r="AI87" s="697"/>
      <c r="AJ87" s="698"/>
      <c r="AK87" s="698"/>
      <c r="AL87" s="698"/>
      <c r="AM87" s="699"/>
      <c r="AN87" s="716"/>
      <c r="AO87" s="717"/>
      <c r="AP87" s="717"/>
      <c r="AQ87" s="718"/>
      <c r="AV87" s="38"/>
    </row>
    <row r="88" spans="2:48" ht="15" customHeight="1" x14ac:dyDescent="0.15">
      <c r="B88" s="618"/>
      <c r="C88" s="664"/>
      <c r="D88" s="665"/>
      <c r="E88" s="665"/>
      <c r="F88" s="665"/>
      <c r="G88" s="666"/>
      <c r="H88" s="670"/>
      <c r="I88" s="671"/>
      <c r="J88" s="671"/>
      <c r="K88" s="671"/>
      <c r="L88" s="671"/>
      <c r="M88" s="671"/>
      <c r="N88" s="671"/>
      <c r="O88" s="671"/>
      <c r="P88" s="671"/>
      <c r="Q88" s="672"/>
      <c r="R88" s="670"/>
      <c r="S88" s="671"/>
      <c r="T88" s="671"/>
      <c r="U88" s="671"/>
      <c r="V88" s="671"/>
      <c r="W88" s="671"/>
      <c r="X88" s="671"/>
      <c r="Y88" s="671"/>
      <c r="Z88" s="671"/>
      <c r="AA88" s="671"/>
      <c r="AB88" s="671"/>
      <c r="AC88" s="671"/>
      <c r="AD88" s="671"/>
      <c r="AE88" s="671"/>
      <c r="AF88" s="671"/>
      <c r="AG88" s="671"/>
      <c r="AH88" s="672"/>
      <c r="AI88" s="697"/>
      <c r="AJ88" s="698"/>
      <c r="AK88" s="698"/>
      <c r="AL88" s="698"/>
      <c r="AM88" s="699"/>
      <c r="AN88" s="716"/>
      <c r="AO88" s="717"/>
      <c r="AP88" s="717"/>
      <c r="AQ88" s="718"/>
      <c r="AV88" s="38"/>
    </row>
    <row r="89" spans="2:48" ht="15" customHeight="1" x14ac:dyDescent="0.15">
      <c r="B89" s="618"/>
      <c r="C89" s="664"/>
      <c r="D89" s="665"/>
      <c r="E89" s="665"/>
      <c r="F89" s="665"/>
      <c r="G89" s="666"/>
      <c r="H89" s="670"/>
      <c r="I89" s="671"/>
      <c r="J89" s="671"/>
      <c r="K89" s="671"/>
      <c r="L89" s="671"/>
      <c r="M89" s="671"/>
      <c r="N89" s="671"/>
      <c r="O89" s="671"/>
      <c r="P89" s="671"/>
      <c r="Q89" s="672"/>
      <c r="R89" s="644"/>
      <c r="S89" s="645"/>
      <c r="T89" s="645"/>
      <c r="U89" s="645"/>
      <c r="V89" s="645"/>
      <c r="W89" s="645"/>
      <c r="X89" s="645"/>
      <c r="Y89" s="645"/>
      <c r="Z89" s="645"/>
      <c r="AA89" s="645"/>
      <c r="AB89" s="645"/>
      <c r="AC89" s="645"/>
      <c r="AD89" s="645"/>
      <c r="AE89" s="645"/>
      <c r="AF89" s="645"/>
      <c r="AG89" s="645"/>
      <c r="AH89" s="646"/>
      <c r="AI89" s="700"/>
      <c r="AJ89" s="701"/>
      <c r="AK89" s="701"/>
      <c r="AL89" s="701"/>
      <c r="AM89" s="702"/>
      <c r="AN89" s="719"/>
      <c r="AO89" s="720"/>
      <c r="AP89" s="720"/>
      <c r="AQ89" s="721"/>
      <c r="AV89" s="38"/>
    </row>
    <row r="90" spans="2:48" ht="11.25" customHeight="1" x14ac:dyDescent="0.15">
      <c r="B90" s="618"/>
      <c r="C90" s="664"/>
      <c r="D90" s="665"/>
      <c r="E90" s="665"/>
      <c r="F90" s="665"/>
      <c r="G90" s="666"/>
      <c r="H90" s="670"/>
      <c r="I90" s="671"/>
      <c r="J90" s="671"/>
      <c r="K90" s="671"/>
      <c r="L90" s="671"/>
      <c r="M90" s="671"/>
      <c r="N90" s="671"/>
      <c r="O90" s="671"/>
      <c r="P90" s="671"/>
      <c r="Q90" s="672"/>
      <c r="R90" s="641" t="s">
        <v>333</v>
      </c>
      <c r="S90" s="642"/>
      <c r="T90" s="642"/>
      <c r="U90" s="642"/>
      <c r="V90" s="642"/>
      <c r="W90" s="642"/>
      <c r="X90" s="642"/>
      <c r="Y90" s="642"/>
      <c r="Z90" s="642"/>
      <c r="AA90" s="642"/>
      <c r="AB90" s="642"/>
      <c r="AC90" s="642"/>
      <c r="AD90" s="642"/>
      <c r="AE90" s="642"/>
      <c r="AF90" s="642"/>
      <c r="AG90" s="642"/>
      <c r="AH90" s="643"/>
      <c r="AI90" s="694"/>
      <c r="AJ90" s="695"/>
      <c r="AK90" s="695"/>
      <c r="AL90" s="695"/>
      <c r="AM90" s="696"/>
      <c r="AN90" s="673"/>
      <c r="AO90" s="674"/>
      <c r="AP90" s="674"/>
      <c r="AQ90" s="675"/>
      <c r="AV90" s="38"/>
    </row>
    <row r="91" spans="2:48" ht="11.25" customHeight="1" x14ac:dyDescent="0.15">
      <c r="B91" s="618"/>
      <c r="C91" s="664"/>
      <c r="D91" s="665"/>
      <c r="E91" s="665"/>
      <c r="F91" s="665"/>
      <c r="G91" s="666"/>
      <c r="H91" s="670"/>
      <c r="I91" s="671"/>
      <c r="J91" s="671"/>
      <c r="K91" s="671"/>
      <c r="L91" s="671"/>
      <c r="M91" s="671"/>
      <c r="N91" s="671"/>
      <c r="O91" s="671"/>
      <c r="P91" s="671"/>
      <c r="Q91" s="672"/>
      <c r="R91" s="670"/>
      <c r="S91" s="671"/>
      <c r="T91" s="671"/>
      <c r="U91" s="671"/>
      <c r="V91" s="671"/>
      <c r="W91" s="671"/>
      <c r="X91" s="671"/>
      <c r="Y91" s="671"/>
      <c r="Z91" s="671"/>
      <c r="AA91" s="671"/>
      <c r="AB91" s="671"/>
      <c r="AC91" s="671"/>
      <c r="AD91" s="671"/>
      <c r="AE91" s="671"/>
      <c r="AF91" s="671"/>
      <c r="AG91" s="671"/>
      <c r="AH91" s="672"/>
      <c r="AI91" s="697"/>
      <c r="AJ91" s="698"/>
      <c r="AK91" s="698"/>
      <c r="AL91" s="698"/>
      <c r="AM91" s="699"/>
      <c r="AN91" s="676"/>
      <c r="AO91" s="677"/>
      <c r="AP91" s="677"/>
      <c r="AQ91" s="678"/>
      <c r="AV91" s="38"/>
    </row>
    <row r="92" spans="2:48" ht="11.25" customHeight="1" x14ac:dyDescent="0.15">
      <c r="B92" s="618"/>
      <c r="C92" s="664"/>
      <c r="D92" s="665"/>
      <c r="E92" s="665"/>
      <c r="F92" s="665"/>
      <c r="G92" s="666"/>
      <c r="H92" s="670"/>
      <c r="I92" s="671"/>
      <c r="J92" s="671"/>
      <c r="K92" s="671"/>
      <c r="L92" s="671"/>
      <c r="M92" s="671"/>
      <c r="N92" s="671"/>
      <c r="O92" s="671"/>
      <c r="P92" s="671"/>
      <c r="Q92" s="672"/>
      <c r="R92" s="685"/>
      <c r="S92" s="641" t="s">
        <v>327</v>
      </c>
      <c r="T92" s="642"/>
      <c r="U92" s="642"/>
      <c r="V92" s="642"/>
      <c r="W92" s="642"/>
      <c r="X92" s="642"/>
      <c r="Y92" s="642"/>
      <c r="Z92" s="643"/>
      <c r="AA92" s="647"/>
      <c r="AB92" s="611"/>
      <c r="AC92" s="611"/>
      <c r="AD92" s="611"/>
      <c r="AE92" s="649" t="s">
        <v>334</v>
      </c>
      <c r="AF92" s="703" t="str">
        <f>IF(AA92="","",AA94/AA92)</f>
        <v/>
      </c>
      <c r="AG92" s="704"/>
      <c r="AH92" s="705"/>
      <c r="AI92" s="697"/>
      <c r="AJ92" s="698"/>
      <c r="AK92" s="698"/>
      <c r="AL92" s="698"/>
      <c r="AM92" s="699"/>
      <c r="AN92" s="676"/>
      <c r="AO92" s="677"/>
      <c r="AP92" s="677"/>
      <c r="AQ92" s="678"/>
      <c r="AV92" s="38"/>
    </row>
    <row r="93" spans="2:48" ht="11.25" customHeight="1" x14ac:dyDescent="0.15">
      <c r="B93" s="618"/>
      <c r="C93" s="664"/>
      <c r="D93" s="665"/>
      <c r="E93" s="665"/>
      <c r="F93" s="665"/>
      <c r="G93" s="666"/>
      <c r="H93" s="670"/>
      <c r="I93" s="671"/>
      <c r="J93" s="671"/>
      <c r="K93" s="671"/>
      <c r="L93" s="671"/>
      <c r="M93" s="671"/>
      <c r="N93" s="671"/>
      <c r="O93" s="671"/>
      <c r="P93" s="671"/>
      <c r="Q93" s="672"/>
      <c r="R93" s="685"/>
      <c r="S93" s="644"/>
      <c r="T93" s="645"/>
      <c r="U93" s="645"/>
      <c r="V93" s="645"/>
      <c r="W93" s="645"/>
      <c r="X93" s="645"/>
      <c r="Y93" s="645"/>
      <c r="Z93" s="646"/>
      <c r="AA93" s="648"/>
      <c r="AB93" s="615"/>
      <c r="AC93" s="615"/>
      <c r="AD93" s="615"/>
      <c r="AE93" s="650"/>
      <c r="AF93" s="706"/>
      <c r="AG93" s="707"/>
      <c r="AH93" s="708"/>
      <c r="AI93" s="697"/>
      <c r="AJ93" s="698"/>
      <c r="AK93" s="698"/>
      <c r="AL93" s="698"/>
      <c r="AM93" s="699"/>
      <c r="AN93" s="676"/>
      <c r="AO93" s="677"/>
      <c r="AP93" s="677"/>
      <c r="AQ93" s="678"/>
      <c r="AV93" s="38"/>
    </row>
    <row r="94" spans="2:48" ht="11.25" customHeight="1" x14ac:dyDescent="0.15">
      <c r="B94" s="618"/>
      <c r="C94" s="664"/>
      <c r="D94" s="665"/>
      <c r="E94" s="665"/>
      <c r="F94" s="665"/>
      <c r="G94" s="666"/>
      <c r="H94" s="670"/>
      <c r="I94" s="671"/>
      <c r="J94" s="671"/>
      <c r="K94" s="671"/>
      <c r="L94" s="671"/>
      <c r="M94" s="671"/>
      <c r="N94" s="671"/>
      <c r="O94" s="671"/>
      <c r="P94" s="671"/>
      <c r="Q94" s="672"/>
      <c r="R94" s="685"/>
      <c r="S94" s="641" t="s">
        <v>329</v>
      </c>
      <c r="T94" s="642"/>
      <c r="U94" s="642"/>
      <c r="V94" s="642"/>
      <c r="W94" s="642"/>
      <c r="X94" s="642"/>
      <c r="Y94" s="642"/>
      <c r="Z94" s="643"/>
      <c r="AA94" s="647"/>
      <c r="AB94" s="611"/>
      <c r="AC94" s="611"/>
      <c r="AD94" s="611"/>
      <c r="AE94" s="649" t="s">
        <v>334</v>
      </c>
      <c r="AF94" s="706"/>
      <c r="AG94" s="707"/>
      <c r="AH94" s="708"/>
      <c r="AI94" s="697"/>
      <c r="AJ94" s="698"/>
      <c r="AK94" s="698"/>
      <c r="AL94" s="698"/>
      <c r="AM94" s="699"/>
      <c r="AN94" s="676"/>
      <c r="AO94" s="677"/>
      <c r="AP94" s="677"/>
      <c r="AQ94" s="678"/>
      <c r="AV94" s="38"/>
    </row>
    <row r="95" spans="2:48" ht="11.25" customHeight="1" x14ac:dyDescent="0.15">
      <c r="B95" s="618"/>
      <c r="C95" s="664"/>
      <c r="D95" s="665"/>
      <c r="E95" s="665"/>
      <c r="F95" s="665"/>
      <c r="G95" s="666"/>
      <c r="H95" s="670"/>
      <c r="I95" s="671"/>
      <c r="J95" s="671"/>
      <c r="K95" s="671"/>
      <c r="L95" s="671"/>
      <c r="M95" s="671"/>
      <c r="N95" s="671"/>
      <c r="O95" s="671"/>
      <c r="P95" s="671"/>
      <c r="Q95" s="672"/>
      <c r="R95" s="712"/>
      <c r="S95" s="644"/>
      <c r="T95" s="645"/>
      <c r="U95" s="645"/>
      <c r="V95" s="645"/>
      <c r="W95" s="645"/>
      <c r="X95" s="645"/>
      <c r="Y95" s="645"/>
      <c r="Z95" s="646"/>
      <c r="AA95" s="648"/>
      <c r="AB95" s="615"/>
      <c r="AC95" s="615"/>
      <c r="AD95" s="615"/>
      <c r="AE95" s="650"/>
      <c r="AF95" s="709"/>
      <c r="AG95" s="710"/>
      <c r="AH95" s="711"/>
      <c r="AI95" s="700"/>
      <c r="AJ95" s="701"/>
      <c r="AK95" s="701"/>
      <c r="AL95" s="701"/>
      <c r="AM95" s="702"/>
      <c r="AN95" s="679"/>
      <c r="AO95" s="680"/>
      <c r="AP95" s="680"/>
      <c r="AQ95" s="681"/>
      <c r="AV95" s="38"/>
    </row>
    <row r="96" spans="2:48" ht="11.25" customHeight="1" x14ac:dyDescent="0.15">
      <c r="B96" s="618"/>
      <c r="C96" s="664"/>
      <c r="D96" s="665"/>
      <c r="E96" s="665"/>
      <c r="F96" s="665"/>
      <c r="G96" s="666"/>
      <c r="H96" s="670"/>
      <c r="I96" s="671"/>
      <c r="J96" s="671"/>
      <c r="K96" s="671"/>
      <c r="L96" s="671"/>
      <c r="M96" s="671"/>
      <c r="N96" s="671"/>
      <c r="O96" s="671"/>
      <c r="P96" s="671"/>
      <c r="Q96" s="672"/>
      <c r="R96" s="641" t="s">
        <v>335</v>
      </c>
      <c r="S96" s="642"/>
      <c r="T96" s="642"/>
      <c r="U96" s="642"/>
      <c r="V96" s="642"/>
      <c r="W96" s="642"/>
      <c r="X96" s="642"/>
      <c r="Y96" s="642"/>
      <c r="Z96" s="642"/>
      <c r="AA96" s="642"/>
      <c r="AB96" s="642"/>
      <c r="AC96" s="642"/>
      <c r="AD96" s="642"/>
      <c r="AE96" s="642"/>
      <c r="AF96" s="642"/>
      <c r="AG96" s="642"/>
      <c r="AH96" s="643"/>
      <c r="AI96" s="502">
        <v>1</v>
      </c>
      <c r="AJ96" s="503"/>
      <c r="AK96" s="503"/>
      <c r="AL96" s="503"/>
      <c r="AM96" s="504"/>
      <c r="AN96" s="629" t="str">
        <f>IF(AF98="","",IF(AF98-AF92&gt;=0.1,1,0))</f>
        <v/>
      </c>
      <c r="AO96" s="630"/>
      <c r="AP96" s="630"/>
      <c r="AQ96" s="631"/>
      <c r="AV96" s="38"/>
    </row>
    <row r="97" spans="2:48" ht="11.25" customHeight="1" x14ac:dyDescent="0.15">
      <c r="B97" s="618"/>
      <c r="C97" s="664"/>
      <c r="D97" s="665"/>
      <c r="E97" s="665"/>
      <c r="F97" s="665"/>
      <c r="G97" s="666"/>
      <c r="H97" s="670"/>
      <c r="I97" s="671"/>
      <c r="J97" s="671"/>
      <c r="K97" s="671"/>
      <c r="L97" s="671"/>
      <c r="M97" s="671"/>
      <c r="N97" s="671"/>
      <c r="O97" s="671"/>
      <c r="P97" s="671"/>
      <c r="Q97" s="672"/>
      <c r="R97" s="670"/>
      <c r="S97" s="671"/>
      <c r="T97" s="671"/>
      <c r="U97" s="671"/>
      <c r="V97" s="671"/>
      <c r="W97" s="671"/>
      <c r="X97" s="671"/>
      <c r="Y97" s="671"/>
      <c r="Z97" s="671"/>
      <c r="AA97" s="671"/>
      <c r="AB97" s="671"/>
      <c r="AC97" s="671"/>
      <c r="AD97" s="671"/>
      <c r="AE97" s="671"/>
      <c r="AF97" s="671"/>
      <c r="AG97" s="671"/>
      <c r="AH97" s="672"/>
      <c r="AI97" s="486"/>
      <c r="AJ97" s="487"/>
      <c r="AK97" s="487"/>
      <c r="AL97" s="487"/>
      <c r="AM97" s="488"/>
      <c r="AN97" s="682"/>
      <c r="AO97" s="683"/>
      <c r="AP97" s="683"/>
      <c r="AQ97" s="684"/>
      <c r="AV97" s="38"/>
    </row>
    <row r="98" spans="2:48" ht="11.25" customHeight="1" x14ac:dyDescent="0.15">
      <c r="B98" s="618"/>
      <c r="C98" s="664"/>
      <c r="D98" s="665"/>
      <c r="E98" s="665"/>
      <c r="F98" s="665"/>
      <c r="G98" s="666"/>
      <c r="H98" s="670"/>
      <c r="I98" s="671"/>
      <c r="J98" s="671"/>
      <c r="K98" s="671"/>
      <c r="L98" s="671"/>
      <c r="M98" s="671"/>
      <c r="N98" s="671"/>
      <c r="O98" s="671"/>
      <c r="P98" s="671"/>
      <c r="Q98" s="672"/>
      <c r="R98" s="109"/>
      <c r="S98" s="641" t="s">
        <v>327</v>
      </c>
      <c r="T98" s="642"/>
      <c r="U98" s="642"/>
      <c r="V98" s="642"/>
      <c r="W98" s="642"/>
      <c r="X98" s="642"/>
      <c r="Y98" s="642"/>
      <c r="Z98" s="643"/>
      <c r="AA98" s="647"/>
      <c r="AB98" s="611"/>
      <c r="AC98" s="611"/>
      <c r="AD98" s="611"/>
      <c r="AE98" s="649" t="s">
        <v>334</v>
      </c>
      <c r="AF98" s="703" t="str">
        <f>IF(AA98="","",AA100/AA98)</f>
        <v/>
      </c>
      <c r="AG98" s="704"/>
      <c r="AH98" s="705"/>
      <c r="AI98" s="486"/>
      <c r="AJ98" s="487"/>
      <c r="AK98" s="487"/>
      <c r="AL98" s="487"/>
      <c r="AM98" s="488"/>
      <c r="AN98" s="682"/>
      <c r="AO98" s="683"/>
      <c r="AP98" s="683"/>
      <c r="AQ98" s="684"/>
      <c r="AV98" s="38"/>
    </row>
    <row r="99" spans="2:48" ht="11.25" customHeight="1" x14ac:dyDescent="0.15">
      <c r="B99" s="618"/>
      <c r="C99" s="664"/>
      <c r="D99" s="665"/>
      <c r="E99" s="665"/>
      <c r="F99" s="665"/>
      <c r="G99" s="666"/>
      <c r="H99" s="670"/>
      <c r="I99" s="671"/>
      <c r="J99" s="671"/>
      <c r="K99" s="671"/>
      <c r="L99" s="671"/>
      <c r="M99" s="671"/>
      <c r="N99" s="671"/>
      <c r="O99" s="671"/>
      <c r="P99" s="671"/>
      <c r="Q99" s="672"/>
      <c r="R99" s="109"/>
      <c r="S99" s="644"/>
      <c r="T99" s="645"/>
      <c r="U99" s="645"/>
      <c r="V99" s="645"/>
      <c r="W99" s="645"/>
      <c r="X99" s="645"/>
      <c r="Y99" s="645"/>
      <c r="Z99" s="646"/>
      <c r="AA99" s="648"/>
      <c r="AB99" s="615"/>
      <c r="AC99" s="615"/>
      <c r="AD99" s="615"/>
      <c r="AE99" s="650"/>
      <c r="AF99" s="706"/>
      <c r="AG99" s="707"/>
      <c r="AH99" s="708"/>
      <c r="AI99" s="486"/>
      <c r="AJ99" s="487"/>
      <c r="AK99" s="487"/>
      <c r="AL99" s="487"/>
      <c r="AM99" s="488"/>
      <c r="AN99" s="682"/>
      <c r="AO99" s="683"/>
      <c r="AP99" s="683"/>
      <c r="AQ99" s="684"/>
      <c r="AV99" s="38"/>
    </row>
    <row r="100" spans="2:48" ht="11.25" customHeight="1" x14ac:dyDescent="0.15">
      <c r="B100" s="618"/>
      <c r="C100" s="664"/>
      <c r="D100" s="665"/>
      <c r="E100" s="665"/>
      <c r="F100" s="665"/>
      <c r="G100" s="666"/>
      <c r="H100" s="670"/>
      <c r="I100" s="671"/>
      <c r="J100" s="671"/>
      <c r="K100" s="671"/>
      <c r="L100" s="671"/>
      <c r="M100" s="671"/>
      <c r="N100" s="671"/>
      <c r="O100" s="671"/>
      <c r="P100" s="671"/>
      <c r="Q100" s="672"/>
      <c r="R100" s="685" t="s">
        <v>336</v>
      </c>
      <c r="S100" s="641" t="s">
        <v>329</v>
      </c>
      <c r="T100" s="642"/>
      <c r="U100" s="642"/>
      <c r="V100" s="642"/>
      <c r="W100" s="642"/>
      <c r="X100" s="642"/>
      <c r="Y100" s="642"/>
      <c r="Z100" s="643"/>
      <c r="AA100" s="647"/>
      <c r="AB100" s="611"/>
      <c r="AC100" s="611"/>
      <c r="AD100" s="611"/>
      <c r="AE100" s="649" t="s">
        <v>334</v>
      </c>
      <c r="AF100" s="706"/>
      <c r="AG100" s="707"/>
      <c r="AH100" s="708"/>
      <c r="AI100" s="486"/>
      <c r="AJ100" s="487"/>
      <c r="AK100" s="487"/>
      <c r="AL100" s="487"/>
      <c r="AM100" s="488"/>
      <c r="AN100" s="682"/>
      <c r="AO100" s="683"/>
      <c r="AP100" s="683"/>
      <c r="AQ100" s="684"/>
      <c r="AV100" s="38"/>
    </row>
    <row r="101" spans="2:48" ht="11.25" customHeight="1" x14ac:dyDescent="0.15">
      <c r="B101" s="618"/>
      <c r="C101" s="664"/>
      <c r="D101" s="665"/>
      <c r="E101" s="665"/>
      <c r="F101" s="665"/>
      <c r="G101" s="666"/>
      <c r="H101" s="670"/>
      <c r="I101" s="671"/>
      <c r="J101" s="671"/>
      <c r="K101" s="671"/>
      <c r="L101" s="671"/>
      <c r="M101" s="671"/>
      <c r="N101" s="671"/>
      <c r="O101" s="671"/>
      <c r="P101" s="671"/>
      <c r="Q101" s="672"/>
      <c r="R101" s="712"/>
      <c r="S101" s="670"/>
      <c r="T101" s="671"/>
      <c r="U101" s="671"/>
      <c r="V101" s="671"/>
      <c r="W101" s="671"/>
      <c r="X101" s="671"/>
      <c r="Y101" s="671"/>
      <c r="Z101" s="672"/>
      <c r="AA101" s="648"/>
      <c r="AB101" s="615"/>
      <c r="AC101" s="615"/>
      <c r="AD101" s="615"/>
      <c r="AE101" s="650"/>
      <c r="AF101" s="709"/>
      <c r="AG101" s="710"/>
      <c r="AH101" s="711"/>
      <c r="AI101" s="486"/>
      <c r="AJ101" s="487"/>
      <c r="AK101" s="487"/>
      <c r="AL101" s="487"/>
      <c r="AM101" s="488"/>
      <c r="AN101" s="682"/>
      <c r="AO101" s="683"/>
      <c r="AP101" s="683"/>
      <c r="AQ101" s="684"/>
      <c r="AV101" s="38"/>
    </row>
    <row r="102" spans="2:48" ht="11.25" customHeight="1" x14ac:dyDescent="0.15">
      <c r="B102" s="618"/>
      <c r="C102" s="664"/>
      <c r="D102" s="665"/>
      <c r="E102" s="665"/>
      <c r="F102" s="665"/>
      <c r="G102" s="666"/>
      <c r="H102" s="670"/>
      <c r="I102" s="671"/>
      <c r="J102" s="671"/>
      <c r="K102" s="671"/>
      <c r="L102" s="671"/>
      <c r="M102" s="671"/>
      <c r="N102" s="671"/>
      <c r="O102" s="671"/>
      <c r="P102" s="671"/>
      <c r="Q102" s="672"/>
      <c r="R102" s="641" t="s">
        <v>337</v>
      </c>
      <c r="S102" s="642"/>
      <c r="T102" s="642"/>
      <c r="U102" s="642"/>
      <c r="V102" s="642"/>
      <c r="W102" s="642"/>
      <c r="X102" s="642"/>
      <c r="Y102" s="642"/>
      <c r="Z102" s="642"/>
      <c r="AA102" s="642"/>
      <c r="AB102" s="642"/>
      <c r="AC102" s="642"/>
      <c r="AD102" s="642"/>
      <c r="AE102" s="642"/>
      <c r="AF102" s="642"/>
      <c r="AG102" s="642"/>
      <c r="AH102" s="643"/>
      <c r="AI102" s="694"/>
      <c r="AJ102" s="695"/>
      <c r="AK102" s="695"/>
      <c r="AL102" s="695"/>
      <c r="AM102" s="696"/>
      <c r="AN102" s="673"/>
      <c r="AO102" s="674"/>
      <c r="AP102" s="674"/>
      <c r="AQ102" s="675"/>
      <c r="AV102" s="38"/>
    </row>
    <row r="103" spans="2:48" ht="7.5" customHeight="1" x14ac:dyDescent="0.15">
      <c r="B103" s="618"/>
      <c r="C103" s="664"/>
      <c r="D103" s="665"/>
      <c r="E103" s="665"/>
      <c r="F103" s="665"/>
      <c r="G103" s="666"/>
      <c r="H103" s="670"/>
      <c r="I103" s="671"/>
      <c r="J103" s="671"/>
      <c r="K103" s="671"/>
      <c r="L103" s="671"/>
      <c r="M103" s="671"/>
      <c r="N103" s="671"/>
      <c r="O103" s="671"/>
      <c r="P103" s="671"/>
      <c r="Q103" s="672"/>
      <c r="R103" s="670"/>
      <c r="S103" s="671"/>
      <c r="T103" s="671"/>
      <c r="U103" s="671"/>
      <c r="V103" s="671"/>
      <c r="W103" s="671"/>
      <c r="X103" s="671"/>
      <c r="Y103" s="671"/>
      <c r="Z103" s="671"/>
      <c r="AA103" s="671"/>
      <c r="AB103" s="671"/>
      <c r="AC103" s="671"/>
      <c r="AD103" s="671"/>
      <c r="AE103" s="671"/>
      <c r="AF103" s="671"/>
      <c r="AG103" s="671"/>
      <c r="AH103" s="672"/>
      <c r="AI103" s="697"/>
      <c r="AJ103" s="698"/>
      <c r="AK103" s="698"/>
      <c r="AL103" s="698"/>
      <c r="AM103" s="699"/>
      <c r="AN103" s="676"/>
      <c r="AO103" s="677"/>
      <c r="AP103" s="677"/>
      <c r="AQ103" s="678"/>
      <c r="AV103" s="38"/>
    </row>
    <row r="104" spans="2:48" ht="11.25" customHeight="1" x14ac:dyDescent="0.15">
      <c r="B104" s="618"/>
      <c r="C104" s="664"/>
      <c r="D104" s="665"/>
      <c r="E104" s="665"/>
      <c r="F104" s="665"/>
      <c r="G104" s="666"/>
      <c r="H104" s="670"/>
      <c r="I104" s="671"/>
      <c r="J104" s="671"/>
      <c r="K104" s="671"/>
      <c r="L104" s="671"/>
      <c r="M104" s="671"/>
      <c r="N104" s="671"/>
      <c r="O104" s="671"/>
      <c r="P104" s="671"/>
      <c r="Q104" s="672"/>
      <c r="R104" s="644"/>
      <c r="S104" s="645"/>
      <c r="T104" s="645"/>
      <c r="U104" s="645"/>
      <c r="V104" s="645"/>
      <c r="W104" s="645"/>
      <c r="X104" s="645"/>
      <c r="Y104" s="645"/>
      <c r="Z104" s="645"/>
      <c r="AA104" s="645"/>
      <c r="AB104" s="645"/>
      <c r="AC104" s="645"/>
      <c r="AD104" s="645"/>
      <c r="AE104" s="645"/>
      <c r="AF104" s="645"/>
      <c r="AG104" s="645"/>
      <c r="AH104" s="646"/>
      <c r="AI104" s="700"/>
      <c r="AJ104" s="701"/>
      <c r="AK104" s="701"/>
      <c r="AL104" s="701"/>
      <c r="AM104" s="702"/>
      <c r="AN104" s="679"/>
      <c r="AO104" s="680"/>
      <c r="AP104" s="680"/>
      <c r="AQ104" s="681"/>
      <c r="AV104" s="38"/>
    </row>
    <row r="105" spans="2:48" ht="11.25" customHeight="1" x14ac:dyDescent="0.15">
      <c r="B105" s="618"/>
      <c r="C105" s="664"/>
      <c r="D105" s="665"/>
      <c r="E105" s="665"/>
      <c r="F105" s="665"/>
      <c r="G105" s="666"/>
      <c r="H105" s="670"/>
      <c r="I105" s="671"/>
      <c r="J105" s="671"/>
      <c r="K105" s="671"/>
      <c r="L105" s="671"/>
      <c r="M105" s="671"/>
      <c r="N105" s="671"/>
      <c r="O105" s="671"/>
      <c r="P105" s="671"/>
      <c r="Q105" s="672"/>
      <c r="R105" s="641" t="s">
        <v>338</v>
      </c>
      <c r="S105" s="642"/>
      <c r="T105" s="642"/>
      <c r="U105" s="642"/>
      <c r="V105" s="642"/>
      <c r="W105" s="642"/>
      <c r="X105" s="642"/>
      <c r="Y105" s="642"/>
      <c r="Z105" s="642"/>
      <c r="AA105" s="642"/>
      <c r="AB105" s="642"/>
      <c r="AC105" s="642"/>
      <c r="AD105" s="642"/>
      <c r="AE105" s="642"/>
      <c r="AF105" s="642"/>
      <c r="AG105" s="642"/>
      <c r="AH105" s="643"/>
      <c r="AI105" s="502">
        <v>1</v>
      </c>
      <c r="AJ105" s="503"/>
      <c r="AK105" s="503"/>
      <c r="AL105" s="503"/>
      <c r="AM105" s="504"/>
      <c r="AN105" s="629" t="str">
        <f>IF(OR(AF113="",AN96=0,AN96="",AF113&gt;1),"",IF(AA113/AA111&gt;=0.3,1,0))</f>
        <v/>
      </c>
      <c r="AO105" s="630"/>
      <c r="AP105" s="630"/>
      <c r="AQ105" s="631"/>
      <c r="AV105" s="38"/>
    </row>
    <row r="106" spans="2:48" ht="11.25" customHeight="1" x14ac:dyDescent="0.15">
      <c r="B106" s="618"/>
      <c r="C106" s="664"/>
      <c r="D106" s="665"/>
      <c r="E106" s="665"/>
      <c r="F106" s="665"/>
      <c r="G106" s="666"/>
      <c r="H106" s="670"/>
      <c r="I106" s="671"/>
      <c r="J106" s="671"/>
      <c r="K106" s="671"/>
      <c r="L106" s="671"/>
      <c r="M106" s="671"/>
      <c r="N106" s="671"/>
      <c r="O106" s="671"/>
      <c r="P106" s="671"/>
      <c r="Q106" s="672"/>
      <c r="R106" s="670"/>
      <c r="S106" s="671"/>
      <c r="T106" s="671"/>
      <c r="U106" s="671"/>
      <c r="V106" s="671"/>
      <c r="W106" s="671"/>
      <c r="X106" s="671"/>
      <c r="Y106" s="671"/>
      <c r="Z106" s="671"/>
      <c r="AA106" s="671"/>
      <c r="AB106" s="671"/>
      <c r="AC106" s="671"/>
      <c r="AD106" s="671"/>
      <c r="AE106" s="671"/>
      <c r="AF106" s="671"/>
      <c r="AG106" s="671"/>
      <c r="AH106" s="672"/>
      <c r="AI106" s="486"/>
      <c r="AJ106" s="487"/>
      <c r="AK106" s="487"/>
      <c r="AL106" s="487"/>
      <c r="AM106" s="488"/>
      <c r="AN106" s="682"/>
      <c r="AO106" s="683"/>
      <c r="AP106" s="683"/>
      <c r="AQ106" s="684"/>
      <c r="AV106" s="38"/>
    </row>
    <row r="107" spans="2:48" ht="11.25" customHeight="1" x14ac:dyDescent="0.15">
      <c r="B107" s="618"/>
      <c r="C107" s="664"/>
      <c r="D107" s="665"/>
      <c r="E107" s="665"/>
      <c r="F107" s="665"/>
      <c r="G107" s="666"/>
      <c r="H107" s="670"/>
      <c r="I107" s="671"/>
      <c r="J107" s="671"/>
      <c r="K107" s="671"/>
      <c r="L107" s="671"/>
      <c r="M107" s="671"/>
      <c r="N107" s="671"/>
      <c r="O107" s="671"/>
      <c r="P107" s="671"/>
      <c r="Q107" s="672"/>
      <c r="R107" s="685" t="s">
        <v>339</v>
      </c>
      <c r="S107" s="641" t="s">
        <v>329</v>
      </c>
      <c r="T107" s="642"/>
      <c r="U107" s="642"/>
      <c r="V107" s="642"/>
      <c r="W107" s="642"/>
      <c r="X107" s="642"/>
      <c r="Y107" s="642"/>
      <c r="Z107" s="643"/>
      <c r="AA107" s="647"/>
      <c r="AB107" s="611"/>
      <c r="AC107" s="611"/>
      <c r="AD107" s="611"/>
      <c r="AE107" s="649" t="s">
        <v>334</v>
      </c>
      <c r="AF107" s="688"/>
      <c r="AG107" s="689"/>
      <c r="AH107" s="690"/>
      <c r="AI107" s="486"/>
      <c r="AJ107" s="487"/>
      <c r="AK107" s="487"/>
      <c r="AL107" s="487"/>
      <c r="AM107" s="488"/>
      <c r="AN107" s="682"/>
      <c r="AO107" s="683"/>
      <c r="AP107" s="683"/>
      <c r="AQ107" s="684"/>
      <c r="AV107" s="38"/>
    </row>
    <row r="108" spans="2:48" ht="11.25" customHeight="1" x14ac:dyDescent="0.15">
      <c r="B108" s="618"/>
      <c r="C108" s="664"/>
      <c r="D108" s="665"/>
      <c r="E108" s="665"/>
      <c r="F108" s="665"/>
      <c r="G108" s="666"/>
      <c r="H108" s="670"/>
      <c r="I108" s="671"/>
      <c r="J108" s="671"/>
      <c r="K108" s="671"/>
      <c r="L108" s="671"/>
      <c r="M108" s="671"/>
      <c r="N108" s="671"/>
      <c r="O108" s="671"/>
      <c r="P108" s="671"/>
      <c r="Q108" s="672"/>
      <c r="R108" s="685"/>
      <c r="S108" s="670"/>
      <c r="T108" s="671"/>
      <c r="U108" s="671"/>
      <c r="V108" s="671"/>
      <c r="W108" s="671"/>
      <c r="X108" s="671"/>
      <c r="Y108" s="671"/>
      <c r="Z108" s="672"/>
      <c r="AA108" s="648"/>
      <c r="AB108" s="615"/>
      <c r="AC108" s="615"/>
      <c r="AD108" s="615"/>
      <c r="AE108" s="650"/>
      <c r="AF108" s="691"/>
      <c r="AG108" s="692"/>
      <c r="AH108" s="693"/>
      <c r="AI108" s="486"/>
      <c r="AJ108" s="487"/>
      <c r="AK108" s="487"/>
      <c r="AL108" s="487"/>
      <c r="AM108" s="488"/>
      <c r="AN108" s="682"/>
      <c r="AO108" s="683"/>
      <c r="AP108" s="683"/>
      <c r="AQ108" s="684"/>
      <c r="AV108" s="38"/>
    </row>
    <row r="109" spans="2:48" ht="11.25" customHeight="1" x14ac:dyDescent="0.15">
      <c r="B109" s="618"/>
      <c r="C109" s="664"/>
      <c r="D109" s="665"/>
      <c r="E109" s="665"/>
      <c r="F109" s="665"/>
      <c r="G109" s="666"/>
      <c r="H109" s="670"/>
      <c r="I109" s="671"/>
      <c r="J109" s="671"/>
      <c r="K109" s="671"/>
      <c r="L109" s="671"/>
      <c r="M109" s="671"/>
      <c r="N109" s="671"/>
      <c r="O109" s="671"/>
      <c r="P109" s="671"/>
      <c r="Q109" s="672"/>
      <c r="R109" s="641" t="s">
        <v>340</v>
      </c>
      <c r="S109" s="642"/>
      <c r="T109" s="642"/>
      <c r="U109" s="642"/>
      <c r="V109" s="642"/>
      <c r="W109" s="642"/>
      <c r="X109" s="642"/>
      <c r="Y109" s="642"/>
      <c r="Z109" s="642"/>
      <c r="AA109" s="642"/>
      <c r="AB109" s="642"/>
      <c r="AC109" s="642"/>
      <c r="AD109" s="642"/>
      <c r="AE109" s="642"/>
      <c r="AF109" s="642"/>
      <c r="AG109" s="642"/>
      <c r="AH109" s="643"/>
      <c r="AI109" s="486"/>
      <c r="AJ109" s="487"/>
      <c r="AK109" s="487"/>
      <c r="AL109" s="487"/>
      <c r="AM109" s="488"/>
      <c r="AN109" s="682"/>
      <c r="AO109" s="683"/>
      <c r="AP109" s="683"/>
      <c r="AQ109" s="684"/>
      <c r="AV109" s="38"/>
    </row>
    <row r="110" spans="2:48" ht="11.25" customHeight="1" x14ac:dyDescent="0.15">
      <c r="B110" s="618"/>
      <c r="C110" s="664"/>
      <c r="D110" s="665"/>
      <c r="E110" s="665"/>
      <c r="F110" s="665"/>
      <c r="G110" s="666"/>
      <c r="H110" s="670"/>
      <c r="I110" s="671"/>
      <c r="J110" s="671"/>
      <c r="K110" s="671"/>
      <c r="L110" s="671"/>
      <c r="M110" s="671"/>
      <c r="N110" s="671"/>
      <c r="O110" s="671"/>
      <c r="P110" s="671"/>
      <c r="Q110" s="672"/>
      <c r="R110" s="670"/>
      <c r="S110" s="671"/>
      <c r="T110" s="671"/>
      <c r="U110" s="671"/>
      <c r="V110" s="671"/>
      <c r="W110" s="671"/>
      <c r="X110" s="671"/>
      <c r="Y110" s="671"/>
      <c r="Z110" s="671"/>
      <c r="AA110" s="671"/>
      <c r="AB110" s="671"/>
      <c r="AC110" s="671"/>
      <c r="AD110" s="671"/>
      <c r="AE110" s="671"/>
      <c r="AF110" s="671"/>
      <c r="AG110" s="671"/>
      <c r="AH110" s="672"/>
      <c r="AI110" s="486"/>
      <c r="AJ110" s="487"/>
      <c r="AK110" s="487"/>
      <c r="AL110" s="487"/>
      <c r="AM110" s="488"/>
      <c r="AN110" s="682"/>
      <c r="AO110" s="683"/>
      <c r="AP110" s="683"/>
      <c r="AQ110" s="684"/>
      <c r="AV110" s="38"/>
    </row>
    <row r="111" spans="2:48" ht="11.25" customHeight="1" x14ac:dyDescent="0.15">
      <c r="B111" s="618"/>
      <c r="C111" s="664"/>
      <c r="D111" s="665"/>
      <c r="E111" s="665"/>
      <c r="F111" s="665"/>
      <c r="G111" s="666"/>
      <c r="H111" s="670"/>
      <c r="I111" s="671"/>
      <c r="J111" s="671"/>
      <c r="K111" s="671"/>
      <c r="L111" s="671"/>
      <c r="M111" s="671"/>
      <c r="N111" s="671"/>
      <c r="O111" s="671"/>
      <c r="P111" s="671"/>
      <c r="Q111" s="672"/>
      <c r="R111" s="685" t="s">
        <v>341</v>
      </c>
      <c r="S111" s="641" t="s">
        <v>329</v>
      </c>
      <c r="T111" s="642"/>
      <c r="U111" s="642"/>
      <c r="V111" s="642"/>
      <c r="W111" s="642"/>
      <c r="X111" s="642"/>
      <c r="Y111" s="642"/>
      <c r="Z111" s="643"/>
      <c r="AA111" s="686" t="str">
        <f>IF(AA107="","",AA100-AA107)</f>
        <v/>
      </c>
      <c r="AB111" s="608"/>
      <c r="AC111" s="608"/>
      <c r="AD111" s="608"/>
      <c r="AE111" s="649" t="s">
        <v>334</v>
      </c>
      <c r="AF111" s="688"/>
      <c r="AG111" s="689"/>
      <c r="AH111" s="690"/>
      <c r="AI111" s="486"/>
      <c r="AJ111" s="487"/>
      <c r="AK111" s="487"/>
      <c r="AL111" s="487"/>
      <c r="AM111" s="488"/>
      <c r="AN111" s="682"/>
      <c r="AO111" s="683"/>
      <c r="AP111" s="683"/>
      <c r="AQ111" s="684"/>
      <c r="AV111" s="38"/>
    </row>
    <row r="112" spans="2:48" ht="11.25" customHeight="1" x14ac:dyDescent="0.15">
      <c r="B112" s="618"/>
      <c r="C112" s="664"/>
      <c r="D112" s="665"/>
      <c r="E112" s="665"/>
      <c r="F112" s="665"/>
      <c r="G112" s="666"/>
      <c r="H112" s="670"/>
      <c r="I112" s="671"/>
      <c r="J112" s="671"/>
      <c r="K112" s="671"/>
      <c r="L112" s="671"/>
      <c r="M112" s="671"/>
      <c r="N112" s="671"/>
      <c r="O112" s="671"/>
      <c r="P112" s="671"/>
      <c r="Q112" s="672"/>
      <c r="R112" s="685"/>
      <c r="S112" s="670"/>
      <c r="T112" s="671"/>
      <c r="U112" s="671"/>
      <c r="V112" s="671"/>
      <c r="W112" s="671"/>
      <c r="X112" s="671"/>
      <c r="Y112" s="671"/>
      <c r="Z112" s="672"/>
      <c r="AA112" s="687"/>
      <c r="AB112" s="610"/>
      <c r="AC112" s="610"/>
      <c r="AD112" s="610"/>
      <c r="AE112" s="650"/>
      <c r="AF112" s="691"/>
      <c r="AG112" s="692"/>
      <c r="AH112" s="693"/>
      <c r="AI112" s="486"/>
      <c r="AJ112" s="487"/>
      <c r="AK112" s="487"/>
      <c r="AL112" s="487"/>
      <c r="AM112" s="488"/>
      <c r="AN112" s="682"/>
      <c r="AO112" s="683"/>
      <c r="AP112" s="683"/>
      <c r="AQ112" s="684"/>
      <c r="AV112" s="38"/>
    </row>
    <row r="113" spans="2:60" ht="11.25" customHeight="1" x14ac:dyDescent="0.15">
      <c r="B113" s="618"/>
      <c r="C113" s="664"/>
      <c r="D113" s="665"/>
      <c r="E113" s="665"/>
      <c r="F113" s="665"/>
      <c r="G113" s="666"/>
      <c r="H113" s="670"/>
      <c r="I113" s="671"/>
      <c r="J113" s="671"/>
      <c r="K113" s="671"/>
      <c r="L113" s="671"/>
      <c r="M113" s="671"/>
      <c r="N113" s="671"/>
      <c r="O113" s="671"/>
      <c r="P113" s="671"/>
      <c r="Q113" s="672"/>
      <c r="R113" s="109"/>
      <c r="S113" s="639"/>
      <c r="T113" s="641" t="s">
        <v>342</v>
      </c>
      <c r="U113" s="642"/>
      <c r="V113" s="642"/>
      <c r="W113" s="642"/>
      <c r="X113" s="642"/>
      <c r="Y113" s="642"/>
      <c r="Z113" s="643"/>
      <c r="AA113" s="647"/>
      <c r="AB113" s="611"/>
      <c r="AC113" s="611"/>
      <c r="AD113" s="611"/>
      <c r="AE113" s="649" t="s">
        <v>334</v>
      </c>
      <c r="AF113" s="651" t="str">
        <f>IF(OR(AA113="",AA113=""),"",AA113/AA111)</f>
        <v/>
      </c>
      <c r="AG113" s="652"/>
      <c r="AH113" s="653"/>
      <c r="AI113" s="486"/>
      <c r="AJ113" s="487"/>
      <c r="AK113" s="487"/>
      <c r="AL113" s="487"/>
      <c r="AM113" s="488"/>
      <c r="AN113" s="682"/>
      <c r="AO113" s="683"/>
      <c r="AP113" s="683"/>
      <c r="AQ113" s="684"/>
      <c r="AV113" s="38"/>
    </row>
    <row r="114" spans="2:60" ht="11.25" customHeight="1" x14ac:dyDescent="0.15">
      <c r="B114" s="619"/>
      <c r="C114" s="667"/>
      <c r="D114" s="668"/>
      <c r="E114" s="668"/>
      <c r="F114" s="668"/>
      <c r="G114" s="669"/>
      <c r="H114" s="644"/>
      <c r="I114" s="645"/>
      <c r="J114" s="645"/>
      <c r="K114" s="645"/>
      <c r="L114" s="645"/>
      <c r="M114" s="645"/>
      <c r="N114" s="645"/>
      <c r="O114" s="645"/>
      <c r="P114" s="645"/>
      <c r="Q114" s="646"/>
      <c r="R114" s="110"/>
      <c r="S114" s="640"/>
      <c r="T114" s="644"/>
      <c r="U114" s="645"/>
      <c r="V114" s="645"/>
      <c r="W114" s="645"/>
      <c r="X114" s="645"/>
      <c r="Y114" s="645"/>
      <c r="Z114" s="646"/>
      <c r="AA114" s="648"/>
      <c r="AB114" s="615"/>
      <c r="AC114" s="615"/>
      <c r="AD114" s="615"/>
      <c r="AE114" s="650"/>
      <c r="AF114" s="654"/>
      <c r="AG114" s="655"/>
      <c r="AH114" s="656"/>
      <c r="AI114" s="508"/>
      <c r="AJ114" s="509"/>
      <c r="AK114" s="509"/>
      <c r="AL114" s="509"/>
      <c r="AM114" s="510"/>
      <c r="AN114" s="632"/>
      <c r="AO114" s="633"/>
      <c r="AP114" s="633"/>
      <c r="AQ114" s="634"/>
      <c r="AV114" s="38"/>
    </row>
    <row r="115" spans="2:60" ht="36" hidden="1" customHeight="1" x14ac:dyDescent="0.15">
      <c r="B115" s="101"/>
      <c r="C115" s="657"/>
      <c r="D115" s="657"/>
      <c r="E115" s="657"/>
      <c r="F115" s="657"/>
      <c r="G115" s="657"/>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9"/>
      <c r="AG115" s="659"/>
      <c r="AH115" s="660"/>
      <c r="AI115" s="361"/>
      <c r="AJ115" s="362"/>
      <c r="AK115" s="362"/>
      <c r="AL115" s="362"/>
      <c r="AM115" s="363"/>
      <c r="AN115" s="626"/>
      <c r="AO115" s="627"/>
      <c r="AP115" s="627"/>
      <c r="AQ115" s="628"/>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502" t="s">
        <v>174</v>
      </c>
      <c r="AJ117" s="503"/>
      <c r="AK117" s="503"/>
      <c r="AL117" s="503"/>
      <c r="AM117" s="504"/>
      <c r="AN117" s="629" t="str">
        <f>IF(SUM(AN78:AQ114)=0,"",SUM(AN78:AQ114))</f>
        <v/>
      </c>
      <c r="AO117" s="630"/>
      <c r="AP117" s="630"/>
      <c r="AQ117" s="631"/>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508"/>
      <c r="AJ118" s="509"/>
      <c r="AK118" s="509"/>
      <c r="AL118" s="509"/>
      <c r="AM118" s="510"/>
      <c r="AN118" s="632"/>
      <c r="AO118" s="633"/>
      <c r="AP118" s="633"/>
      <c r="AQ118" s="634"/>
      <c r="AV118" s="38"/>
    </row>
    <row r="119" spans="2:60" s="4" customFormat="1" ht="9.75" customHeight="1" x14ac:dyDescent="0.15">
      <c r="B119" s="4" t="s">
        <v>318</v>
      </c>
      <c r="AV119" s="13"/>
    </row>
    <row r="120" spans="2:60" s="4" customFormat="1" ht="15" customHeight="1" x14ac:dyDescent="0.15">
      <c r="B120" s="4" t="s">
        <v>343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344</v>
      </c>
      <c r="AQ125" s="44"/>
      <c r="AW125" s="142" t="s">
        <v>121</v>
      </c>
      <c r="AX125" s="143"/>
    </row>
    <row r="126" spans="2:60" ht="15" customHeight="1" thickBot="1" x14ac:dyDescent="0.2">
      <c r="B126" s="502" t="s">
        <v>257</v>
      </c>
      <c r="C126" s="503"/>
      <c r="D126" s="503"/>
      <c r="E126" s="504"/>
      <c r="F126" s="574" t="s">
        <v>345</v>
      </c>
      <c r="G126" s="575"/>
      <c r="H126" s="575"/>
      <c r="I126" s="575"/>
      <c r="J126" s="575"/>
      <c r="K126" s="575"/>
      <c r="L126" s="575"/>
      <c r="M126" s="575"/>
      <c r="N126" s="575"/>
      <c r="O126" s="575"/>
      <c r="P126" s="575"/>
      <c r="Q126" s="575"/>
      <c r="R126" s="575"/>
      <c r="S126" s="575"/>
      <c r="T126" s="575"/>
      <c r="U126" s="575"/>
      <c r="V126" s="575"/>
      <c r="W126" s="575"/>
      <c r="X126" s="576"/>
      <c r="Y126" s="502" t="s">
        <v>346</v>
      </c>
      <c r="Z126" s="503"/>
      <c r="AA126" s="503"/>
      <c r="AB126" s="503"/>
      <c r="AC126" s="503"/>
      <c r="AD126" s="503"/>
      <c r="AE126" s="503"/>
      <c r="AF126" s="503"/>
      <c r="AG126" s="503"/>
      <c r="AH126" s="503"/>
      <c r="AI126" s="503"/>
      <c r="AJ126" s="503"/>
      <c r="AK126" s="503"/>
      <c r="AL126" s="503"/>
      <c r="AM126" s="504"/>
      <c r="AN126" s="620" t="s">
        <v>323</v>
      </c>
      <c r="AO126" s="621"/>
      <c r="AP126" s="621"/>
      <c r="AQ126" s="636"/>
      <c r="AV126" s="38"/>
      <c r="AW126" s="112" t="s">
        <v>347</v>
      </c>
      <c r="AX126" s="112"/>
      <c r="AY126" s="112"/>
      <c r="AZ126" s="113"/>
      <c r="BA126" s="112"/>
      <c r="BB126" s="113"/>
      <c r="BC126" s="112"/>
      <c r="BD126" s="113"/>
      <c r="BE126" s="112"/>
      <c r="BF126" s="113"/>
      <c r="BG126" s="113"/>
      <c r="BH126" s="113"/>
    </row>
    <row r="127" spans="2:60" ht="15" customHeight="1" x14ac:dyDescent="0.15">
      <c r="B127" s="486"/>
      <c r="C127" s="487"/>
      <c r="D127" s="487"/>
      <c r="E127" s="488"/>
      <c r="F127" s="635"/>
      <c r="G127" s="365"/>
      <c r="H127" s="365"/>
      <c r="I127" s="365"/>
      <c r="J127" s="365"/>
      <c r="K127" s="365"/>
      <c r="L127" s="365"/>
      <c r="M127" s="365"/>
      <c r="N127" s="365"/>
      <c r="O127" s="365"/>
      <c r="P127" s="365"/>
      <c r="Q127" s="365"/>
      <c r="R127" s="365"/>
      <c r="S127" s="365"/>
      <c r="T127" s="365"/>
      <c r="U127" s="365"/>
      <c r="V127" s="365"/>
      <c r="W127" s="365"/>
      <c r="X127" s="366"/>
      <c r="Y127" s="486"/>
      <c r="Z127" s="487"/>
      <c r="AA127" s="487"/>
      <c r="AB127" s="487"/>
      <c r="AC127" s="487"/>
      <c r="AD127" s="487"/>
      <c r="AE127" s="487"/>
      <c r="AF127" s="487"/>
      <c r="AG127" s="487"/>
      <c r="AH127" s="487"/>
      <c r="AI127" s="487"/>
      <c r="AJ127" s="487"/>
      <c r="AK127" s="487"/>
      <c r="AL127" s="487"/>
      <c r="AM127" s="488"/>
      <c r="AN127" s="622"/>
      <c r="AO127" s="623"/>
      <c r="AP127" s="623"/>
      <c r="AQ127" s="637"/>
      <c r="AV127" s="38"/>
      <c r="AW127" s="853" t="s">
        <v>8</v>
      </c>
      <c r="AX127" s="854"/>
      <c r="AY127" s="859" t="s">
        <v>348</v>
      </c>
      <c r="AZ127" s="860"/>
      <c r="BA127" s="860"/>
      <c r="BB127" s="861"/>
      <c r="BC127" s="860" t="s">
        <v>349</v>
      </c>
      <c r="BD127" s="860"/>
      <c r="BE127" s="860"/>
      <c r="BF127" s="862"/>
      <c r="BG127" s="863" t="s">
        <v>64</v>
      </c>
      <c r="BH127" s="866" t="s">
        <v>0</v>
      </c>
    </row>
    <row r="128" spans="2:60" ht="7.5" customHeight="1" x14ac:dyDescent="0.15">
      <c r="B128" s="508"/>
      <c r="C128" s="509"/>
      <c r="D128" s="509"/>
      <c r="E128" s="510"/>
      <c r="F128" s="505"/>
      <c r="G128" s="506"/>
      <c r="H128" s="506"/>
      <c r="I128" s="506"/>
      <c r="J128" s="506"/>
      <c r="K128" s="506"/>
      <c r="L128" s="506"/>
      <c r="M128" s="506"/>
      <c r="N128" s="506"/>
      <c r="O128" s="506"/>
      <c r="P128" s="506"/>
      <c r="Q128" s="506"/>
      <c r="R128" s="506"/>
      <c r="S128" s="506"/>
      <c r="T128" s="506"/>
      <c r="U128" s="506"/>
      <c r="V128" s="506"/>
      <c r="W128" s="506"/>
      <c r="X128" s="507"/>
      <c r="Y128" s="508"/>
      <c r="Z128" s="509"/>
      <c r="AA128" s="509"/>
      <c r="AB128" s="509"/>
      <c r="AC128" s="509"/>
      <c r="AD128" s="509"/>
      <c r="AE128" s="509"/>
      <c r="AF128" s="509"/>
      <c r="AG128" s="509"/>
      <c r="AH128" s="509"/>
      <c r="AI128" s="509"/>
      <c r="AJ128" s="509"/>
      <c r="AK128" s="509"/>
      <c r="AL128" s="509"/>
      <c r="AM128" s="510"/>
      <c r="AN128" s="624"/>
      <c r="AO128" s="625"/>
      <c r="AP128" s="625"/>
      <c r="AQ128" s="638"/>
      <c r="AV128" s="38"/>
      <c r="AW128" s="855"/>
      <c r="AX128" s="856"/>
      <c r="AY128" s="869" t="s">
        <v>350</v>
      </c>
      <c r="AZ128" s="870"/>
      <c r="BA128" s="870"/>
      <c r="BB128" s="870"/>
      <c r="BC128" s="871" t="s">
        <v>351</v>
      </c>
      <c r="BD128" s="870"/>
      <c r="BE128" s="870"/>
      <c r="BF128" s="872"/>
      <c r="BG128" s="864"/>
      <c r="BH128" s="867"/>
    </row>
    <row r="129" spans="2:60" ht="12.75" customHeight="1" x14ac:dyDescent="0.15">
      <c r="B129" s="617" t="s">
        <v>56</v>
      </c>
      <c r="C129" s="620" t="s">
        <v>352</v>
      </c>
      <c r="D129" s="621"/>
      <c r="E129" s="621"/>
      <c r="F129" s="607" t="s">
        <v>353</v>
      </c>
      <c r="G129" s="607"/>
      <c r="H129" s="607"/>
      <c r="I129" s="607"/>
      <c r="J129" s="607"/>
      <c r="K129" s="607"/>
      <c r="L129" s="607"/>
      <c r="M129" s="607"/>
      <c r="N129" s="607"/>
      <c r="O129" s="607"/>
      <c r="P129" s="607"/>
      <c r="Q129" s="607"/>
      <c r="R129" s="607"/>
      <c r="S129" s="607"/>
      <c r="T129" s="607"/>
      <c r="U129" s="608" t="str">
        <f>IF($AX$125="","",VLOOKUP($AX$125,$AX$131:BF177,2,FALSE))</f>
        <v/>
      </c>
      <c r="V129" s="608"/>
      <c r="W129" s="611" t="s">
        <v>354</v>
      </c>
      <c r="X129" s="612"/>
      <c r="Y129" s="589" t="s">
        <v>355</v>
      </c>
      <c r="Z129" s="590"/>
      <c r="AA129" s="590"/>
      <c r="AB129" s="590"/>
      <c r="AC129" s="590"/>
      <c r="AD129" s="590"/>
      <c r="AE129" s="590"/>
      <c r="AF129" s="590"/>
      <c r="AG129" s="590"/>
      <c r="AH129" s="590"/>
      <c r="AI129" s="590"/>
      <c r="AJ129" s="590"/>
      <c r="AK129" s="590"/>
      <c r="AL129" s="590"/>
      <c r="AM129" s="591"/>
      <c r="AN129" s="598" t="str">
        <f>IF($AX$125="","",VLOOKUP($AX$125,$AX$131:BY177,5,FALSE))</f>
        <v/>
      </c>
      <c r="AO129" s="599"/>
      <c r="AP129" s="599" t="str">
        <f>IF($AX$125="","",VLOOKUP($AX$125,$AX$131:CA177,2,FALSE))</f>
        <v/>
      </c>
      <c r="AQ129" s="600"/>
      <c r="AV129" s="38"/>
      <c r="AW129" s="855"/>
      <c r="AX129" s="856"/>
      <c r="AY129" s="873" t="s">
        <v>356</v>
      </c>
      <c r="AZ129" s="874"/>
      <c r="BA129" s="875" t="s">
        <v>357</v>
      </c>
      <c r="BB129" s="876"/>
      <c r="BC129" s="875" t="s">
        <v>356</v>
      </c>
      <c r="BD129" s="874"/>
      <c r="BE129" s="875" t="s">
        <v>357</v>
      </c>
      <c r="BF129" s="877"/>
      <c r="BG129" s="864"/>
      <c r="BH129" s="867"/>
    </row>
    <row r="130" spans="2:60" ht="12.75" customHeight="1" thickBot="1" x14ac:dyDescent="0.2">
      <c r="B130" s="618"/>
      <c r="C130" s="622"/>
      <c r="D130" s="623"/>
      <c r="E130" s="623"/>
      <c r="F130" s="607"/>
      <c r="G130" s="607"/>
      <c r="H130" s="607"/>
      <c r="I130" s="607"/>
      <c r="J130" s="607"/>
      <c r="K130" s="607"/>
      <c r="L130" s="607"/>
      <c r="M130" s="607"/>
      <c r="N130" s="607"/>
      <c r="O130" s="607"/>
      <c r="P130" s="607"/>
      <c r="Q130" s="607"/>
      <c r="R130" s="607"/>
      <c r="S130" s="607"/>
      <c r="T130" s="607"/>
      <c r="U130" s="609"/>
      <c r="V130" s="609"/>
      <c r="W130" s="613"/>
      <c r="X130" s="614"/>
      <c r="Y130" s="592"/>
      <c r="Z130" s="593"/>
      <c r="AA130" s="593"/>
      <c r="AB130" s="593"/>
      <c r="AC130" s="593"/>
      <c r="AD130" s="593"/>
      <c r="AE130" s="593"/>
      <c r="AF130" s="593"/>
      <c r="AG130" s="593"/>
      <c r="AH130" s="593"/>
      <c r="AI130" s="593"/>
      <c r="AJ130" s="593"/>
      <c r="AK130" s="593"/>
      <c r="AL130" s="593"/>
      <c r="AM130" s="594"/>
      <c r="AN130" s="601"/>
      <c r="AO130" s="602"/>
      <c r="AP130" s="602"/>
      <c r="AQ130" s="603"/>
      <c r="AV130" s="38"/>
      <c r="AW130" s="857"/>
      <c r="AX130" s="858"/>
      <c r="AY130" s="114" t="s">
        <v>358</v>
      </c>
      <c r="AZ130" s="115" t="s">
        <v>359</v>
      </c>
      <c r="BA130" s="116" t="s">
        <v>358</v>
      </c>
      <c r="BB130" s="115" t="s">
        <v>359</v>
      </c>
      <c r="BC130" s="116" t="s">
        <v>358</v>
      </c>
      <c r="BD130" s="115" t="s">
        <v>359</v>
      </c>
      <c r="BE130" s="116" t="s">
        <v>358</v>
      </c>
      <c r="BF130" s="117" t="s">
        <v>359</v>
      </c>
      <c r="BG130" s="865"/>
      <c r="BH130" s="868"/>
    </row>
    <row r="131" spans="2:60" ht="12.75" customHeight="1" x14ac:dyDescent="0.15">
      <c r="B131" s="618"/>
      <c r="C131" s="622"/>
      <c r="D131" s="623"/>
      <c r="E131" s="623"/>
      <c r="F131" s="607"/>
      <c r="G131" s="607"/>
      <c r="H131" s="607"/>
      <c r="I131" s="607"/>
      <c r="J131" s="607"/>
      <c r="K131" s="607"/>
      <c r="L131" s="607"/>
      <c r="M131" s="607"/>
      <c r="N131" s="607"/>
      <c r="O131" s="607"/>
      <c r="P131" s="607"/>
      <c r="Q131" s="607"/>
      <c r="R131" s="607"/>
      <c r="S131" s="607"/>
      <c r="T131" s="607"/>
      <c r="U131" s="609"/>
      <c r="V131" s="609"/>
      <c r="W131" s="613"/>
      <c r="X131" s="614"/>
      <c r="Y131" s="592"/>
      <c r="Z131" s="593"/>
      <c r="AA131" s="593"/>
      <c r="AB131" s="593"/>
      <c r="AC131" s="593"/>
      <c r="AD131" s="593"/>
      <c r="AE131" s="593"/>
      <c r="AF131" s="593"/>
      <c r="AG131" s="593"/>
      <c r="AH131" s="593"/>
      <c r="AI131" s="593"/>
      <c r="AJ131" s="593"/>
      <c r="AK131" s="593"/>
      <c r="AL131" s="593"/>
      <c r="AM131" s="594"/>
      <c r="AN131" s="601"/>
      <c r="AO131" s="602"/>
      <c r="AP131" s="602"/>
      <c r="AQ131" s="603"/>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618"/>
      <c r="C132" s="622"/>
      <c r="D132" s="623"/>
      <c r="E132" s="623"/>
      <c r="F132" s="607"/>
      <c r="G132" s="607"/>
      <c r="H132" s="607"/>
      <c r="I132" s="607"/>
      <c r="J132" s="607"/>
      <c r="K132" s="607"/>
      <c r="L132" s="607"/>
      <c r="M132" s="607"/>
      <c r="N132" s="607"/>
      <c r="O132" s="607"/>
      <c r="P132" s="607"/>
      <c r="Q132" s="607"/>
      <c r="R132" s="607"/>
      <c r="S132" s="607"/>
      <c r="T132" s="607"/>
      <c r="U132" s="610"/>
      <c r="V132" s="610"/>
      <c r="W132" s="615"/>
      <c r="X132" s="616"/>
      <c r="Y132" s="592"/>
      <c r="Z132" s="593"/>
      <c r="AA132" s="593"/>
      <c r="AB132" s="593"/>
      <c r="AC132" s="593"/>
      <c r="AD132" s="593"/>
      <c r="AE132" s="593"/>
      <c r="AF132" s="593"/>
      <c r="AG132" s="593"/>
      <c r="AH132" s="593"/>
      <c r="AI132" s="593"/>
      <c r="AJ132" s="593"/>
      <c r="AK132" s="593"/>
      <c r="AL132" s="593"/>
      <c r="AM132" s="594"/>
      <c r="AN132" s="604"/>
      <c r="AO132" s="605"/>
      <c r="AP132" s="605"/>
      <c r="AQ132" s="606"/>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618"/>
      <c r="C133" s="622"/>
      <c r="D133" s="623"/>
      <c r="E133" s="623"/>
      <c r="F133" s="607" t="s">
        <v>362</v>
      </c>
      <c r="G133" s="607"/>
      <c r="H133" s="607"/>
      <c r="I133" s="607"/>
      <c r="J133" s="607"/>
      <c r="K133" s="607"/>
      <c r="L133" s="607"/>
      <c r="M133" s="607"/>
      <c r="N133" s="607"/>
      <c r="O133" s="607"/>
      <c r="P133" s="607"/>
      <c r="Q133" s="607"/>
      <c r="R133" s="607"/>
      <c r="S133" s="607"/>
      <c r="T133" s="607"/>
      <c r="U133" s="608" t="str">
        <f>IF($AX$125="","",VLOOKUP($AX$125,$AX$131:BF181,4,FALSE))</f>
        <v/>
      </c>
      <c r="V133" s="608"/>
      <c r="W133" s="611" t="s">
        <v>354</v>
      </c>
      <c r="X133" s="612"/>
      <c r="Y133" s="592"/>
      <c r="Z133" s="593"/>
      <c r="AA133" s="593"/>
      <c r="AB133" s="593"/>
      <c r="AC133" s="593"/>
      <c r="AD133" s="593"/>
      <c r="AE133" s="593"/>
      <c r="AF133" s="593"/>
      <c r="AG133" s="593"/>
      <c r="AH133" s="593"/>
      <c r="AI133" s="593"/>
      <c r="AJ133" s="593"/>
      <c r="AK133" s="593"/>
      <c r="AL133" s="593"/>
      <c r="AM133" s="594"/>
      <c r="AN133" s="598" t="str">
        <f>IF($AX$125="","",VLOOKUP($AX$125,$AX$131:BY181,3,FALSE))</f>
        <v/>
      </c>
      <c r="AO133" s="599"/>
      <c r="AP133" s="599" t="str">
        <f>IF($AX$125="","",VLOOKUP($AX$125,$AX$131:CA181,2,FALSE))</f>
        <v/>
      </c>
      <c r="AQ133" s="600"/>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618"/>
      <c r="C134" s="622"/>
      <c r="D134" s="623"/>
      <c r="E134" s="623"/>
      <c r="F134" s="607"/>
      <c r="G134" s="607"/>
      <c r="H134" s="607"/>
      <c r="I134" s="607"/>
      <c r="J134" s="607"/>
      <c r="K134" s="607"/>
      <c r="L134" s="607"/>
      <c r="M134" s="607"/>
      <c r="N134" s="607"/>
      <c r="O134" s="607"/>
      <c r="P134" s="607"/>
      <c r="Q134" s="607"/>
      <c r="R134" s="607"/>
      <c r="S134" s="607"/>
      <c r="T134" s="607"/>
      <c r="U134" s="609"/>
      <c r="V134" s="609"/>
      <c r="W134" s="613"/>
      <c r="X134" s="614"/>
      <c r="Y134" s="592"/>
      <c r="Z134" s="593"/>
      <c r="AA134" s="593"/>
      <c r="AB134" s="593"/>
      <c r="AC134" s="593"/>
      <c r="AD134" s="593"/>
      <c r="AE134" s="593"/>
      <c r="AF134" s="593"/>
      <c r="AG134" s="593"/>
      <c r="AH134" s="593"/>
      <c r="AI134" s="593"/>
      <c r="AJ134" s="593"/>
      <c r="AK134" s="593"/>
      <c r="AL134" s="593"/>
      <c r="AM134" s="594"/>
      <c r="AN134" s="601"/>
      <c r="AO134" s="602"/>
      <c r="AP134" s="602"/>
      <c r="AQ134" s="603"/>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618"/>
      <c r="C135" s="622"/>
      <c r="D135" s="623"/>
      <c r="E135" s="623"/>
      <c r="F135" s="607"/>
      <c r="G135" s="607"/>
      <c r="H135" s="607"/>
      <c r="I135" s="607"/>
      <c r="J135" s="607"/>
      <c r="K135" s="607"/>
      <c r="L135" s="607"/>
      <c r="M135" s="607"/>
      <c r="N135" s="607"/>
      <c r="O135" s="607"/>
      <c r="P135" s="607"/>
      <c r="Q135" s="607"/>
      <c r="R135" s="607"/>
      <c r="S135" s="607"/>
      <c r="T135" s="607"/>
      <c r="U135" s="609"/>
      <c r="V135" s="609"/>
      <c r="W135" s="613"/>
      <c r="X135" s="614"/>
      <c r="Y135" s="592"/>
      <c r="Z135" s="593"/>
      <c r="AA135" s="593"/>
      <c r="AB135" s="593"/>
      <c r="AC135" s="593"/>
      <c r="AD135" s="593"/>
      <c r="AE135" s="593"/>
      <c r="AF135" s="593"/>
      <c r="AG135" s="593"/>
      <c r="AH135" s="593"/>
      <c r="AI135" s="593"/>
      <c r="AJ135" s="593"/>
      <c r="AK135" s="593"/>
      <c r="AL135" s="593"/>
      <c r="AM135" s="594"/>
      <c r="AN135" s="601"/>
      <c r="AO135" s="602"/>
      <c r="AP135" s="602"/>
      <c r="AQ135" s="603"/>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619"/>
      <c r="C136" s="624"/>
      <c r="D136" s="625"/>
      <c r="E136" s="625"/>
      <c r="F136" s="607"/>
      <c r="G136" s="607"/>
      <c r="H136" s="607"/>
      <c r="I136" s="607"/>
      <c r="J136" s="607"/>
      <c r="K136" s="607"/>
      <c r="L136" s="607"/>
      <c r="M136" s="607"/>
      <c r="N136" s="607"/>
      <c r="O136" s="607"/>
      <c r="P136" s="607"/>
      <c r="Q136" s="607"/>
      <c r="R136" s="607"/>
      <c r="S136" s="607"/>
      <c r="T136" s="607"/>
      <c r="U136" s="610"/>
      <c r="V136" s="610"/>
      <c r="W136" s="615"/>
      <c r="X136" s="616"/>
      <c r="Y136" s="592"/>
      <c r="Z136" s="593"/>
      <c r="AA136" s="593"/>
      <c r="AB136" s="593"/>
      <c r="AC136" s="593"/>
      <c r="AD136" s="593"/>
      <c r="AE136" s="593"/>
      <c r="AF136" s="593"/>
      <c r="AG136" s="593"/>
      <c r="AH136" s="593"/>
      <c r="AI136" s="593"/>
      <c r="AJ136" s="593"/>
      <c r="AK136" s="593"/>
      <c r="AL136" s="593"/>
      <c r="AM136" s="594"/>
      <c r="AN136" s="604"/>
      <c r="AO136" s="605"/>
      <c r="AP136" s="605"/>
      <c r="AQ136" s="606"/>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617" t="s">
        <v>3</v>
      </c>
      <c r="C137" s="620" t="s">
        <v>367</v>
      </c>
      <c r="D137" s="621"/>
      <c r="E137" s="621"/>
      <c r="F137" s="607" t="s">
        <v>368</v>
      </c>
      <c r="G137" s="607"/>
      <c r="H137" s="607"/>
      <c r="I137" s="607"/>
      <c r="J137" s="607"/>
      <c r="K137" s="607"/>
      <c r="L137" s="607"/>
      <c r="M137" s="607"/>
      <c r="N137" s="607"/>
      <c r="O137" s="607"/>
      <c r="P137" s="607"/>
      <c r="Q137" s="607"/>
      <c r="R137" s="607"/>
      <c r="S137" s="607"/>
      <c r="T137" s="607"/>
      <c r="U137" s="608" t="str">
        <f>IF($AX$125="","",VLOOKUP($AX$125,$AX$131:BF185,6,FALSE))</f>
        <v/>
      </c>
      <c r="V137" s="608"/>
      <c r="W137" s="611" t="s">
        <v>354</v>
      </c>
      <c r="X137" s="612"/>
      <c r="Y137" s="589" t="s">
        <v>369</v>
      </c>
      <c r="Z137" s="590"/>
      <c r="AA137" s="590"/>
      <c r="AB137" s="590"/>
      <c r="AC137" s="590"/>
      <c r="AD137" s="590"/>
      <c r="AE137" s="590"/>
      <c r="AF137" s="590"/>
      <c r="AG137" s="590"/>
      <c r="AH137" s="590"/>
      <c r="AI137" s="590"/>
      <c r="AJ137" s="590"/>
      <c r="AK137" s="590"/>
      <c r="AL137" s="590"/>
      <c r="AM137" s="591"/>
      <c r="AN137" s="598" t="str">
        <f>IF($AX$125="","",VLOOKUP($AX$125,$AX$131:BY185,7,FALSE))</f>
        <v/>
      </c>
      <c r="AO137" s="599"/>
      <c r="AP137" s="599" t="str">
        <f>IF($AX$125="","",VLOOKUP($AX$125,$AX$131:CA185,2,FALSE))</f>
        <v/>
      </c>
      <c r="AQ137" s="600"/>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618"/>
      <c r="C138" s="622"/>
      <c r="D138" s="623"/>
      <c r="E138" s="623"/>
      <c r="F138" s="607"/>
      <c r="G138" s="607"/>
      <c r="H138" s="607"/>
      <c r="I138" s="607"/>
      <c r="J138" s="607"/>
      <c r="K138" s="607"/>
      <c r="L138" s="607"/>
      <c r="M138" s="607"/>
      <c r="N138" s="607"/>
      <c r="O138" s="607"/>
      <c r="P138" s="607"/>
      <c r="Q138" s="607"/>
      <c r="R138" s="607"/>
      <c r="S138" s="607"/>
      <c r="T138" s="607"/>
      <c r="U138" s="609"/>
      <c r="V138" s="609"/>
      <c r="W138" s="613"/>
      <c r="X138" s="614"/>
      <c r="Y138" s="592"/>
      <c r="Z138" s="593"/>
      <c r="AA138" s="593"/>
      <c r="AB138" s="593"/>
      <c r="AC138" s="593"/>
      <c r="AD138" s="593"/>
      <c r="AE138" s="593"/>
      <c r="AF138" s="593"/>
      <c r="AG138" s="593"/>
      <c r="AH138" s="593"/>
      <c r="AI138" s="593"/>
      <c r="AJ138" s="593"/>
      <c r="AK138" s="593"/>
      <c r="AL138" s="593"/>
      <c r="AM138" s="594"/>
      <c r="AN138" s="601"/>
      <c r="AO138" s="602"/>
      <c r="AP138" s="602"/>
      <c r="AQ138" s="603"/>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618"/>
      <c r="C139" s="622"/>
      <c r="D139" s="623"/>
      <c r="E139" s="623"/>
      <c r="F139" s="607"/>
      <c r="G139" s="607"/>
      <c r="H139" s="607"/>
      <c r="I139" s="607"/>
      <c r="J139" s="607"/>
      <c r="K139" s="607"/>
      <c r="L139" s="607"/>
      <c r="M139" s="607"/>
      <c r="N139" s="607"/>
      <c r="O139" s="607"/>
      <c r="P139" s="607"/>
      <c r="Q139" s="607"/>
      <c r="R139" s="607"/>
      <c r="S139" s="607"/>
      <c r="T139" s="607"/>
      <c r="U139" s="609"/>
      <c r="V139" s="609"/>
      <c r="W139" s="613"/>
      <c r="X139" s="614"/>
      <c r="Y139" s="592"/>
      <c r="Z139" s="593"/>
      <c r="AA139" s="593"/>
      <c r="AB139" s="593"/>
      <c r="AC139" s="593"/>
      <c r="AD139" s="593"/>
      <c r="AE139" s="593"/>
      <c r="AF139" s="593"/>
      <c r="AG139" s="593"/>
      <c r="AH139" s="593"/>
      <c r="AI139" s="593"/>
      <c r="AJ139" s="593"/>
      <c r="AK139" s="593"/>
      <c r="AL139" s="593"/>
      <c r="AM139" s="594"/>
      <c r="AN139" s="601"/>
      <c r="AO139" s="602"/>
      <c r="AP139" s="602"/>
      <c r="AQ139" s="603"/>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618"/>
      <c r="C140" s="622"/>
      <c r="D140" s="623"/>
      <c r="E140" s="623"/>
      <c r="F140" s="607"/>
      <c r="G140" s="607"/>
      <c r="H140" s="607"/>
      <c r="I140" s="607"/>
      <c r="J140" s="607"/>
      <c r="K140" s="607"/>
      <c r="L140" s="607"/>
      <c r="M140" s="607"/>
      <c r="N140" s="607"/>
      <c r="O140" s="607"/>
      <c r="P140" s="607"/>
      <c r="Q140" s="607"/>
      <c r="R140" s="607"/>
      <c r="S140" s="607"/>
      <c r="T140" s="607"/>
      <c r="U140" s="610"/>
      <c r="V140" s="610"/>
      <c r="W140" s="615"/>
      <c r="X140" s="616"/>
      <c r="Y140" s="592"/>
      <c r="Z140" s="593"/>
      <c r="AA140" s="593"/>
      <c r="AB140" s="593"/>
      <c r="AC140" s="593"/>
      <c r="AD140" s="593"/>
      <c r="AE140" s="593"/>
      <c r="AF140" s="593"/>
      <c r="AG140" s="593"/>
      <c r="AH140" s="593"/>
      <c r="AI140" s="593"/>
      <c r="AJ140" s="593"/>
      <c r="AK140" s="593"/>
      <c r="AL140" s="593"/>
      <c r="AM140" s="594"/>
      <c r="AN140" s="604"/>
      <c r="AO140" s="605"/>
      <c r="AP140" s="605"/>
      <c r="AQ140" s="606"/>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618"/>
      <c r="C141" s="622"/>
      <c r="D141" s="623"/>
      <c r="E141" s="623"/>
      <c r="F141" s="607" t="s">
        <v>374</v>
      </c>
      <c r="G141" s="607"/>
      <c r="H141" s="607"/>
      <c r="I141" s="607"/>
      <c r="J141" s="607"/>
      <c r="K141" s="607"/>
      <c r="L141" s="607"/>
      <c r="M141" s="607"/>
      <c r="N141" s="607"/>
      <c r="O141" s="607"/>
      <c r="P141" s="607"/>
      <c r="Q141" s="607"/>
      <c r="R141" s="607"/>
      <c r="S141" s="607"/>
      <c r="T141" s="607"/>
      <c r="U141" s="608" t="str">
        <f>IF($AX$125="","",VLOOKUP($AX$125,$AX$131:BF189,8,FALSE))</f>
        <v/>
      </c>
      <c r="V141" s="608"/>
      <c r="W141" s="611" t="s">
        <v>354</v>
      </c>
      <c r="X141" s="612"/>
      <c r="Y141" s="592"/>
      <c r="Z141" s="593"/>
      <c r="AA141" s="593"/>
      <c r="AB141" s="593"/>
      <c r="AC141" s="593"/>
      <c r="AD141" s="593"/>
      <c r="AE141" s="593"/>
      <c r="AF141" s="593"/>
      <c r="AG141" s="593"/>
      <c r="AH141" s="593"/>
      <c r="AI141" s="593"/>
      <c r="AJ141" s="593"/>
      <c r="AK141" s="593"/>
      <c r="AL141" s="593"/>
      <c r="AM141" s="594"/>
      <c r="AN141" s="598" t="str">
        <f>IF($AX$125="","",VLOOKUP($AX$125,$AX$131:BY189,9,FALSE))</f>
        <v/>
      </c>
      <c r="AO141" s="599"/>
      <c r="AP141" s="599" t="str">
        <f>IF($AX$125="","",VLOOKUP($AX$125,$AX$131:CA189,2,FALSE))</f>
        <v/>
      </c>
      <c r="AQ141" s="600"/>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618"/>
      <c r="C142" s="622"/>
      <c r="D142" s="623"/>
      <c r="E142" s="623"/>
      <c r="F142" s="607"/>
      <c r="G142" s="607"/>
      <c r="H142" s="607"/>
      <c r="I142" s="607"/>
      <c r="J142" s="607"/>
      <c r="K142" s="607"/>
      <c r="L142" s="607"/>
      <c r="M142" s="607"/>
      <c r="N142" s="607"/>
      <c r="O142" s="607"/>
      <c r="P142" s="607"/>
      <c r="Q142" s="607"/>
      <c r="R142" s="607"/>
      <c r="S142" s="607"/>
      <c r="T142" s="607"/>
      <c r="U142" s="609"/>
      <c r="V142" s="609"/>
      <c r="W142" s="613"/>
      <c r="X142" s="614"/>
      <c r="Y142" s="592"/>
      <c r="Z142" s="593"/>
      <c r="AA142" s="593"/>
      <c r="AB142" s="593"/>
      <c r="AC142" s="593"/>
      <c r="AD142" s="593"/>
      <c r="AE142" s="593"/>
      <c r="AF142" s="593"/>
      <c r="AG142" s="593"/>
      <c r="AH142" s="593"/>
      <c r="AI142" s="593"/>
      <c r="AJ142" s="593"/>
      <c r="AK142" s="593"/>
      <c r="AL142" s="593"/>
      <c r="AM142" s="594"/>
      <c r="AN142" s="601"/>
      <c r="AO142" s="602"/>
      <c r="AP142" s="602"/>
      <c r="AQ142" s="603"/>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618"/>
      <c r="C143" s="622"/>
      <c r="D143" s="623"/>
      <c r="E143" s="623"/>
      <c r="F143" s="607"/>
      <c r="G143" s="607"/>
      <c r="H143" s="607"/>
      <c r="I143" s="607"/>
      <c r="J143" s="607"/>
      <c r="K143" s="607"/>
      <c r="L143" s="607"/>
      <c r="M143" s="607"/>
      <c r="N143" s="607"/>
      <c r="O143" s="607"/>
      <c r="P143" s="607"/>
      <c r="Q143" s="607"/>
      <c r="R143" s="607"/>
      <c r="S143" s="607"/>
      <c r="T143" s="607"/>
      <c r="U143" s="609"/>
      <c r="V143" s="609"/>
      <c r="W143" s="613"/>
      <c r="X143" s="614"/>
      <c r="Y143" s="592"/>
      <c r="Z143" s="593"/>
      <c r="AA143" s="593"/>
      <c r="AB143" s="593"/>
      <c r="AC143" s="593"/>
      <c r="AD143" s="593"/>
      <c r="AE143" s="593"/>
      <c r="AF143" s="593"/>
      <c r="AG143" s="593"/>
      <c r="AH143" s="593"/>
      <c r="AI143" s="593"/>
      <c r="AJ143" s="593"/>
      <c r="AK143" s="593"/>
      <c r="AL143" s="593"/>
      <c r="AM143" s="594"/>
      <c r="AN143" s="601"/>
      <c r="AO143" s="602"/>
      <c r="AP143" s="602"/>
      <c r="AQ143" s="603"/>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619"/>
      <c r="C144" s="624"/>
      <c r="D144" s="625"/>
      <c r="E144" s="625"/>
      <c r="F144" s="607"/>
      <c r="G144" s="607"/>
      <c r="H144" s="607"/>
      <c r="I144" s="607"/>
      <c r="J144" s="607"/>
      <c r="K144" s="607"/>
      <c r="L144" s="607"/>
      <c r="M144" s="607"/>
      <c r="N144" s="607"/>
      <c r="O144" s="607"/>
      <c r="P144" s="607"/>
      <c r="Q144" s="607"/>
      <c r="R144" s="607"/>
      <c r="S144" s="607"/>
      <c r="T144" s="607"/>
      <c r="U144" s="610"/>
      <c r="V144" s="610"/>
      <c r="W144" s="615"/>
      <c r="X144" s="616"/>
      <c r="Y144" s="595"/>
      <c r="Z144" s="596"/>
      <c r="AA144" s="596"/>
      <c r="AB144" s="596"/>
      <c r="AC144" s="596"/>
      <c r="AD144" s="596"/>
      <c r="AE144" s="596"/>
      <c r="AF144" s="596"/>
      <c r="AG144" s="596"/>
      <c r="AH144" s="596"/>
      <c r="AI144" s="596"/>
      <c r="AJ144" s="596"/>
      <c r="AK144" s="596"/>
      <c r="AL144" s="596"/>
      <c r="AM144" s="597"/>
      <c r="AN144" s="604"/>
      <c r="AO144" s="605"/>
      <c r="AP144" s="605"/>
      <c r="AQ144" s="606"/>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502" t="s">
        <v>174</v>
      </c>
      <c r="AJ146" s="503"/>
      <c r="AK146" s="503"/>
      <c r="AL146" s="503"/>
      <c r="AM146" s="504"/>
      <c r="AN146" s="583" t="str">
        <f>IF(SUM(AN129,AN133,AN137,AN141)=0,"",SUM(AN129,AN133,AN137,AN141))</f>
        <v/>
      </c>
      <c r="AO146" s="584"/>
      <c r="AP146" s="584"/>
      <c r="AQ146" s="585"/>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508"/>
      <c r="AJ147" s="509"/>
      <c r="AK147" s="509"/>
      <c r="AL147" s="509"/>
      <c r="AM147" s="510"/>
      <c r="AN147" s="586"/>
      <c r="AO147" s="587"/>
      <c r="AP147" s="587"/>
      <c r="AQ147" s="588"/>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574" t="s">
        <v>389</v>
      </c>
      <c r="H154" s="575"/>
      <c r="I154" s="575"/>
      <c r="J154" s="575"/>
      <c r="K154" s="575"/>
      <c r="L154" s="575"/>
      <c r="M154" s="575"/>
      <c r="N154" s="575"/>
      <c r="O154" s="575"/>
      <c r="P154" s="575"/>
      <c r="Q154" s="575"/>
      <c r="R154" s="575"/>
      <c r="S154" s="575"/>
      <c r="T154" s="575"/>
      <c r="U154" s="575"/>
      <c r="V154" s="575"/>
      <c r="W154" s="575"/>
      <c r="X154" s="575"/>
      <c r="Y154" s="575"/>
      <c r="Z154" s="575"/>
      <c r="AA154" s="575"/>
      <c r="AB154" s="575"/>
      <c r="AC154" s="575"/>
      <c r="AD154" s="576"/>
      <c r="AE154" s="577" t="str">
        <f>AO67</f>
        <v xml:space="preserve"> </v>
      </c>
      <c r="AF154" s="578"/>
      <c r="AG154" s="578"/>
      <c r="AH154" s="578"/>
      <c r="AI154" s="578"/>
      <c r="AJ154" s="578"/>
      <c r="AK154" s="579"/>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505"/>
      <c r="H155" s="506"/>
      <c r="I155" s="506"/>
      <c r="J155" s="506"/>
      <c r="K155" s="506"/>
      <c r="L155" s="506"/>
      <c r="M155" s="506"/>
      <c r="N155" s="506"/>
      <c r="O155" s="506"/>
      <c r="P155" s="506"/>
      <c r="Q155" s="506"/>
      <c r="R155" s="506"/>
      <c r="S155" s="506"/>
      <c r="T155" s="506"/>
      <c r="U155" s="506"/>
      <c r="V155" s="506"/>
      <c r="W155" s="506"/>
      <c r="X155" s="506"/>
      <c r="Y155" s="506"/>
      <c r="Z155" s="506"/>
      <c r="AA155" s="506"/>
      <c r="AB155" s="506"/>
      <c r="AC155" s="506"/>
      <c r="AD155" s="507"/>
      <c r="AE155" s="580"/>
      <c r="AF155" s="581"/>
      <c r="AG155" s="581"/>
      <c r="AH155" s="581"/>
      <c r="AI155" s="581"/>
      <c r="AJ155" s="581"/>
      <c r="AK155" s="582"/>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574" t="s">
        <v>393</v>
      </c>
      <c r="H157" s="575"/>
      <c r="I157" s="575"/>
      <c r="J157" s="575"/>
      <c r="K157" s="575"/>
      <c r="L157" s="575"/>
      <c r="M157" s="575"/>
      <c r="N157" s="575"/>
      <c r="O157" s="575"/>
      <c r="P157" s="575"/>
      <c r="Q157" s="575"/>
      <c r="R157" s="575"/>
      <c r="S157" s="575"/>
      <c r="T157" s="575"/>
      <c r="U157" s="575"/>
      <c r="V157" s="575"/>
      <c r="W157" s="575"/>
      <c r="X157" s="575"/>
      <c r="Y157" s="575"/>
      <c r="Z157" s="575"/>
      <c r="AA157" s="575"/>
      <c r="AB157" s="575"/>
      <c r="AC157" s="575"/>
      <c r="AD157" s="576"/>
      <c r="AE157" s="577" t="str">
        <f>AN117</f>
        <v/>
      </c>
      <c r="AF157" s="578"/>
      <c r="AG157" s="578"/>
      <c r="AH157" s="578"/>
      <c r="AI157" s="578"/>
      <c r="AJ157" s="578"/>
      <c r="AK157" s="579"/>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505"/>
      <c r="H158" s="506"/>
      <c r="I158" s="506"/>
      <c r="J158" s="506"/>
      <c r="K158" s="506"/>
      <c r="L158" s="506"/>
      <c r="M158" s="506"/>
      <c r="N158" s="506"/>
      <c r="O158" s="506"/>
      <c r="P158" s="506"/>
      <c r="Q158" s="506"/>
      <c r="R158" s="506"/>
      <c r="S158" s="506"/>
      <c r="T158" s="506"/>
      <c r="U158" s="506"/>
      <c r="V158" s="506"/>
      <c r="W158" s="506"/>
      <c r="X158" s="506"/>
      <c r="Y158" s="506"/>
      <c r="Z158" s="506"/>
      <c r="AA158" s="506"/>
      <c r="AB158" s="506"/>
      <c r="AC158" s="506"/>
      <c r="AD158" s="507"/>
      <c r="AE158" s="580"/>
      <c r="AF158" s="581"/>
      <c r="AG158" s="581"/>
      <c r="AH158" s="581"/>
      <c r="AI158" s="581"/>
      <c r="AJ158" s="581"/>
      <c r="AK158" s="582"/>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574" t="s">
        <v>397</v>
      </c>
      <c r="H160" s="575"/>
      <c r="I160" s="575"/>
      <c r="J160" s="575"/>
      <c r="K160" s="575"/>
      <c r="L160" s="575"/>
      <c r="M160" s="575"/>
      <c r="N160" s="575"/>
      <c r="O160" s="575"/>
      <c r="P160" s="575"/>
      <c r="Q160" s="575"/>
      <c r="R160" s="575"/>
      <c r="S160" s="575"/>
      <c r="T160" s="575"/>
      <c r="U160" s="575"/>
      <c r="V160" s="575"/>
      <c r="W160" s="575"/>
      <c r="X160" s="575"/>
      <c r="Y160" s="575"/>
      <c r="Z160" s="575"/>
      <c r="AA160" s="575"/>
      <c r="AB160" s="575"/>
      <c r="AC160" s="575"/>
      <c r="AD160" s="576"/>
      <c r="AE160" s="577" t="str">
        <f>+AN146</f>
        <v/>
      </c>
      <c r="AF160" s="578"/>
      <c r="AG160" s="578"/>
      <c r="AH160" s="578"/>
      <c r="AI160" s="578"/>
      <c r="AJ160" s="578"/>
      <c r="AK160" s="579"/>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505"/>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7"/>
      <c r="AE161" s="580"/>
      <c r="AF161" s="581"/>
      <c r="AG161" s="581"/>
      <c r="AH161" s="581"/>
      <c r="AI161" s="581"/>
      <c r="AJ161" s="581"/>
      <c r="AK161" s="582"/>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574" t="s">
        <v>401</v>
      </c>
      <c r="H163" s="575"/>
      <c r="I163" s="575"/>
      <c r="J163" s="575"/>
      <c r="K163" s="575"/>
      <c r="L163" s="575"/>
      <c r="M163" s="575"/>
      <c r="N163" s="575"/>
      <c r="O163" s="575"/>
      <c r="P163" s="575"/>
      <c r="Q163" s="575"/>
      <c r="R163" s="575"/>
      <c r="S163" s="575"/>
      <c r="T163" s="575"/>
      <c r="U163" s="575"/>
      <c r="V163" s="575"/>
      <c r="W163" s="575"/>
      <c r="X163" s="575"/>
      <c r="Y163" s="575"/>
      <c r="Z163" s="575"/>
      <c r="AA163" s="575"/>
      <c r="AB163" s="575"/>
      <c r="AC163" s="575"/>
      <c r="AD163" s="576"/>
      <c r="AE163" s="577" t="str">
        <f>IF(SUM(AE154,AE157,AE160)=0,"",SUM(AE154,AE157,AE160))</f>
        <v/>
      </c>
      <c r="AF163" s="578"/>
      <c r="AG163" s="578"/>
      <c r="AH163" s="578"/>
      <c r="AI163" s="578"/>
      <c r="AJ163" s="578"/>
      <c r="AK163" s="579"/>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505"/>
      <c r="H164" s="506"/>
      <c r="I164" s="506"/>
      <c r="J164" s="506"/>
      <c r="K164" s="506"/>
      <c r="L164" s="506"/>
      <c r="M164" s="506"/>
      <c r="N164" s="506"/>
      <c r="O164" s="506"/>
      <c r="P164" s="506"/>
      <c r="Q164" s="506"/>
      <c r="R164" s="506"/>
      <c r="S164" s="506"/>
      <c r="T164" s="506"/>
      <c r="U164" s="506"/>
      <c r="V164" s="506"/>
      <c r="W164" s="506"/>
      <c r="X164" s="506"/>
      <c r="Y164" s="506"/>
      <c r="Z164" s="506"/>
      <c r="AA164" s="506"/>
      <c r="AB164" s="506"/>
      <c r="AC164" s="506"/>
      <c r="AD164" s="507"/>
      <c r="AE164" s="580"/>
      <c r="AF164" s="581"/>
      <c r="AG164" s="581"/>
      <c r="AH164" s="581"/>
      <c r="AI164" s="581"/>
      <c r="AJ164" s="581"/>
      <c r="AK164" s="582"/>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62" customWidth="1"/>
    <col min="2" max="17" width="7.125" style="162"/>
    <col min="18" max="18" width="5.125" style="162" customWidth="1"/>
    <col min="19" max="16384" width="7.125" style="162"/>
  </cols>
  <sheetData>
    <row r="1" spans="2:17" ht="20.100000000000001" customHeight="1" x14ac:dyDescent="0.15">
      <c r="B1" s="176" t="s">
        <v>417</v>
      </c>
    </row>
    <row r="2" spans="2:17" ht="20.100000000000001" customHeight="1" x14ac:dyDescent="0.15">
      <c r="B2" s="904" t="s">
        <v>418</v>
      </c>
      <c r="C2" s="904"/>
      <c r="D2" s="904"/>
      <c r="E2" s="904"/>
      <c r="F2" s="904"/>
      <c r="G2" s="904"/>
      <c r="H2" s="904"/>
      <c r="I2" s="904"/>
      <c r="J2" s="904"/>
      <c r="K2" s="904"/>
      <c r="L2" s="904"/>
      <c r="M2" s="904"/>
      <c r="N2" s="904"/>
      <c r="O2" s="904"/>
      <c r="P2" s="904"/>
      <c r="Q2" s="904"/>
    </row>
    <row r="3" spans="2:17" ht="20.100000000000001" customHeight="1" x14ac:dyDescent="0.15">
      <c r="B3" s="904" t="s">
        <v>419</v>
      </c>
      <c r="C3" s="904"/>
      <c r="D3" s="904"/>
      <c r="E3" s="904"/>
      <c r="F3" s="904"/>
      <c r="G3" s="904"/>
      <c r="H3" s="904"/>
      <c r="I3" s="904"/>
      <c r="J3" s="904"/>
      <c r="K3" s="904"/>
      <c r="L3" s="904"/>
      <c r="M3" s="904"/>
      <c r="N3" s="904"/>
      <c r="O3" s="904"/>
      <c r="P3" s="904"/>
      <c r="Q3" s="904"/>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59</v>
      </c>
      <c r="L5" s="162" t="s">
        <v>420</v>
      </c>
    </row>
    <row r="6" spans="2:17" ht="20.100000000000001" customHeight="1" x14ac:dyDescent="0.15">
      <c r="B6" s="172" t="s">
        <v>60</v>
      </c>
    </row>
    <row r="7" spans="2:17" ht="20.100000000000001" customHeight="1" x14ac:dyDescent="0.15">
      <c r="B7" s="169" t="s">
        <v>61</v>
      </c>
    </row>
    <row r="8" spans="2:17" ht="20.100000000000001" customHeight="1" x14ac:dyDescent="0.15">
      <c r="B8" s="898" t="s">
        <v>421</v>
      </c>
      <c r="C8" s="899"/>
      <c r="D8" s="898" t="s">
        <v>422</v>
      </c>
      <c r="E8" s="899"/>
      <c r="F8" s="898" t="s">
        <v>423</v>
      </c>
      <c r="G8" s="900"/>
      <c r="H8" s="899"/>
      <c r="I8" s="893" t="s">
        <v>424</v>
      </c>
      <c r="J8" s="893"/>
      <c r="K8" s="897" t="s">
        <v>425</v>
      </c>
      <c r="L8" s="897"/>
      <c r="M8" s="897" t="s">
        <v>426</v>
      </c>
      <c r="N8" s="897"/>
      <c r="O8" s="893" t="s">
        <v>427</v>
      </c>
      <c r="P8" s="878"/>
      <c r="Q8" s="878"/>
    </row>
    <row r="9" spans="2:17" ht="50.1" customHeight="1" x14ac:dyDescent="0.15">
      <c r="B9" s="901"/>
      <c r="C9" s="902"/>
      <c r="D9" s="901"/>
      <c r="E9" s="902"/>
      <c r="F9" s="901"/>
      <c r="G9" s="903"/>
      <c r="H9" s="902"/>
      <c r="I9" s="170" t="s">
        <v>428</v>
      </c>
      <c r="J9" s="170" t="s">
        <v>429</v>
      </c>
      <c r="K9" s="897"/>
      <c r="L9" s="897"/>
      <c r="M9" s="897"/>
      <c r="N9" s="897"/>
      <c r="O9" s="170" t="s">
        <v>430</v>
      </c>
      <c r="P9" s="897" t="s">
        <v>431</v>
      </c>
      <c r="Q9" s="897"/>
    </row>
    <row r="10" spans="2:17" ht="20.100000000000001" customHeight="1" x14ac:dyDescent="0.15">
      <c r="B10" s="878"/>
      <c r="C10" s="878"/>
      <c r="D10" s="878"/>
      <c r="E10" s="878"/>
      <c r="F10" s="878"/>
      <c r="G10" s="878"/>
      <c r="H10" s="878"/>
      <c r="I10" s="171"/>
      <c r="J10" s="171"/>
      <c r="K10" s="878"/>
      <c r="L10" s="878"/>
      <c r="M10" s="878"/>
      <c r="N10" s="878"/>
      <c r="O10" s="171"/>
      <c r="P10" s="878"/>
      <c r="Q10" s="878"/>
    </row>
    <row r="11" spans="2:17" ht="20.100000000000001" customHeight="1" x14ac:dyDescent="0.15">
      <c r="B11" s="878"/>
      <c r="C11" s="878"/>
      <c r="D11" s="878"/>
      <c r="E11" s="878"/>
      <c r="F11" s="878"/>
      <c r="G11" s="878"/>
      <c r="H11" s="878"/>
      <c r="I11" s="171"/>
      <c r="J11" s="171"/>
      <c r="K11" s="878"/>
      <c r="L11" s="878"/>
      <c r="M11" s="878"/>
      <c r="N11" s="878"/>
      <c r="O11" s="171"/>
      <c r="P11" s="878"/>
      <c r="Q11" s="878"/>
    </row>
    <row r="12" spans="2:17" ht="20.100000000000001" customHeight="1" x14ac:dyDescent="0.15">
      <c r="B12" s="878" t="s">
        <v>64</v>
      </c>
      <c r="C12" s="878"/>
      <c r="D12" s="878"/>
      <c r="E12" s="878"/>
      <c r="F12" s="878"/>
      <c r="G12" s="878"/>
      <c r="H12" s="878"/>
      <c r="I12" s="878"/>
      <c r="J12" s="878"/>
      <c r="K12" s="878"/>
      <c r="L12" s="878"/>
      <c r="M12" s="878"/>
      <c r="N12" s="878"/>
      <c r="O12" s="878"/>
      <c r="P12" s="893"/>
      <c r="Q12" s="878"/>
    </row>
    <row r="13" spans="2:17" ht="20.100000000000001" customHeight="1" x14ac:dyDescent="0.15">
      <c r="B13" s="166" t="s">
        <v>62</v>
      </c>
      <c r="C13" s="167"/>
      <c r="D13" s="167"/>
      <c r="E13" s="167"/>
      <c r="F13" s="167"/>
      <c r="G13" s="167"/>
      <c r="H13" s="167"/>
      <c r="I13" s="167"/>
      <c r="J13" s="167"/>
      <c r="K13" s="167"/>
      <c r="L13" s="167"/>
      <c r="M13" s="167"/>
      <c r="N13" s="167"/>
      <c r="O13" s="167"/>
      <c r="P13" s="167"/>
      <c r="Q13" s="168"/>
    </row>
    <row r="14" spans="2:17" ht="20.100000000000001" customHeight="1" x14ac:dyDescent="0.15">
      <c r="B14" s="879" t="s">
        <v>2</v>
      </c>
      <c r="C14" s="879"/>
      <c r="D14" s="879"/>
      <c r="E14" s="879"/>
      <c r="F14" s="879"/>
      <c r="G14" s="879"/>
      <c r="H14" s="879"/>
      <c r="I14" s="879"/>
      <c r="J14" s="879"/>
      <c r="K14" s="879"/>
      <c r="L14" s="879"/>
      <c r="M14" s="879"/>
      <c r="N14" s="879"/>
      <c r="O14" s="879"/>
      <c r="P14" s="879"/>
      <c r="Q14" s="879"/>
    </row>
    <row r="15" spans="2:17" ht="20.100000000000001" customHeight="1" x14ac:dyDescent="0.15">
      <c r="B15" s="879" t="s">
        <v>85</v>
      </c>
      <c r="C15" s="879"/>
      <c r="D15" s="879"/>
      <c r="E15" s="879"/>
      <c r="F15" s="879"/>
      <c r="G15" s="879"/>
      <c r="H15" s="879"/>
      <c r="I15" s="879"/>
      <c r="J15" s="879"/>
      <c r="K15" s="879"/>
      <c r="L15" s="879"/>
      <c r="M15" s="879"/>
      <c r="N15" s="879"/>
      <c r="O15" s="879"/>
      <c r="P15" s="879"/>
      <c r="Q15" s="879"/>
    </row>
    <row r="16" spans="2:17" ht="20.100000000000001" customHeight="1" x14ac:dyDescent="0.15">
      <c r="B16" s="879" t="s">
        <v>5</v>
      </c>
      <c r="C16" s="879"/>
      <c r="D16" s="879"/>
      <c r="E16" s="879"/>
      <c r="F16" s="879"/>
      <c r="G16" s="879"/>
      <c r="H16" s="879"/>
      <c r="I16" s="879"/>
      <c r="J16" s="879"/>
      <c r="K16" s="879"/>
      <c r="L16" s="879"/>
      <c r="M16" s="879"/>
      <c r="N16" s="879"/>
      <c r="O16" s="879"/>
      <c r="P16" s="879"/>
      <c r="Q16" s="879"/>
    </row>
    <row r="17" spans="2:17" ht="20.100000000000001" customHeight="1" x14ac:dyDescent="0.15">
      <c r="B17" s="879" t="s">
        <v>76</v>
      </c>
      <c r="C17" s="879"/>
      <c r="D17" s="879"/>
      <c r="E17" s="879"/>
      <c r="F17" s="879"/>
      <c r="G17" s="879"/>
      <c r="H17" s="879"/>
      <c r="I17" s="879"/>
      <c r="J17" s="879"/>
      <c r="K17" s="879"/>
      <c r="L17" s="879"/>
      <c r="M17" s="879"/>
      <c r="N17" s="879"/>
      <c r="O17" s="879"/>
      <c r="P17" s="879"/>
      <c r="Q17" s="879"/>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63</v>
      </c>
    </row>
    <row r="20" spans="2:17" ht="20.100000000000001" customHeight="1" x14ac:dyDescent="0.15">
      <c r="B20" s="898" t="s">
        <v>421</v>
      </c>
      <c r="C20" s="899"/>
      <c r="D20" s="898" t="s">
        <v>422</v>
      </c>
      <c r="E20" s="899"/>
      <c r="F20" s="898" t="s">
        <v>423</v>
      </c>
      <c r="G20" s="900"/>
      <c r="H20" s="899"/>
      <c r="I20" s="893" t="s">
        <v>432</v>
      </c>
      <c r="J20" s="893"/>
      <c r="K20" s="893"/>
      <c r="L20" s="893"/>
      <c r="M20" s="897" t="s">
        <v>426</v>
      </c>
      <c r="N20" s="897"/>
      <c r="O20" s="893" t="s">
        <v>427</v>
      </c>
      <c r="P20" s="878"/>
      <c r="Q20" s="878"/>
    </row>
    <row r="21" spans="2:17" ht="50.1" customHeight="1" x14ac:dyDescent="0.15">
      <c r="B21" s="901"/>
      <c r="C21" s="902"/>
      <c r="D21" s="901"/>
      <c r="E21" s="902"/>
      <c r="F21" s="901"/>
      <c r="G21" s="903"/>
      <c r="H21" s="902"/>
      <c r="I21" s="170" t="s">
        <v>428</v>
      </c>
      <c r="J21" s="170" t="s">
        <v>429</v>
      </c>
      <c r="K21" s="897" t="s">
        <v>433</v>
      </c>
      <c r="L21" s="897"/>
      <c r="M21" s="897"/>
      <c r="N21" s="897"/>
      <c r="O21" s="170" t="s">
        <v>430</v>
      </c>
      <c r="P21" s="897" t="s">
        <v>434</v>
      </c>
      <c r="Q21" s="897"/>
    </row>
    <row r="22" spans="2:17" ht="20.100000000000001" customHeight="1" x14ac:dyDescent="0.15">
      <c r="B22" s="878"/>
      <c r="C22" s="878"/>
      <c r="D22" s="878"/>
      <c r="E22" s="878"/>
      <c r="F22" s="878"/>
      <c r="G22" s="878"/>
      <c r="H22" s="878"/>
      <c r="I22" s="171"/>
      <c r="J22" s="171"/>
      <c r="K22" s="878"/>
      <c r="L22" s="878"/>
      <c r="M22" s="878"/>
      <c r="N22" s="878"/>
      <c r="O22" s="171"/>
      <c r="P22" s="878"/>
      <c r="Q22" s="878"/>
    </row>
    <row r="23" spans="2:17" ht="20.100000000000001" customHeight="1" x14ac:dyDescent="0.15">
      <c r="B23" s="878"/>
      <c r="C23" s="878"/>
      <c r="D23" s="878"/>
      <c r="E23" s="878"/>
      <c r="F23" s="878"/>
      <c r="G23" s="878"/>
      <c r="H23" s="878"/>
      <c r="I23" s="171"/>
      <c r="J23" s="171"/>
      <c r="K23" s="878"/>
      <c r="L23" s="878"/>
      <c r="M23" s="878"/>
      <c r="N23" s="878"/>
      <c r="O23" s="171"/>
      <c r="P23" s="878"/>
      <c r="Q23" s="878"/>
    </row>
    <row r="24" spans="2:17" ht="20.100000000000001" customHeight="1" x14ac:dyDescent="0.15">
      <c r="B24" s="878" t="s">
        <v>64</v>
      </c>
      <c r="C24" s="878"/>
      <c r="D24" s="878"/>
      <c r="E24" s="878"/>
      <c r="F24" s="878"/>
      <c r="G24" s="878"/>
      <c r="H24" s="878"/>
      <c r="I24" s="878"/>
      <c r="J24" s="878"/>
      <c r="K24" s="878"/>
      <c r="L24" s="878"/>
      <c r="M24" s="878"/>
      <c r="N24" s="878"/>
      <c r="O24" s="878"/>
      <c r="P24" s="893"/>
      <c r="Q24" s="878"/>
    </row>
    <row r="25" spans="2:17" ht="20.100000000000001" customHeight="1" x14ac:dyDescent="0.15">
      <c r="B25" s="166" t="s">
        <v>62</v>
      </c>
      <c r="C25" s="167"/>
      <c r="D25" s="167"/>
      <c r="E25" s="167"/>
      <c r="F25" s="167"/>
      <c r="G25" s="167"/>
      <c r="H25" s="167"/>
      <c r="I25" s="167"/>
      <c r="J25" s="167"/>
      <c r="K25" s="167"/>
      <c r="L25" s="167"/>
      <c r="M25" s="167"/>
      <c r="N25" s="167"/>
      <c r="O25" s="167"/>
      <c r="P25" s="167"/>
      <c r="Q25" s="168"/>
    </row>
    <row r="26" spans="2:17" ht="20.100000000000001" customHeight="1" x14ac:dyDescent="0.15">
      <c r="B26" s="879" t="s">
        <v>2</v>
      </c>
      <c r="C26" s="879"/>
      <c r="D26" s="879"/>
      <c r="E26" s="879"/>
      <c r="F26" s="879"/>
      <c r="G26" s="879"/>
      <c r="H26" s="879"/>
      <c r="I26" s="879"/>
      <c r="J26" s="879"/>
      <c r="K26" s="879"/>
      <c r="L26" s="879"/>
      <c r="M26" s="879"/>
      <c r="N26" s="879"/>
      <c r="O26" s="879"/>
      <c r="P26" s="879"/>
      <c r="Q26" s="879"/>
    </row>
    <row r="27" spans="2:17" ht="20.100000000000001" customHeight="1" x14ac:dyDescent="0.15">
      <c r="B27" s="879" t="s">
        <v>85</v>
      </c>
      <c r="C27" s="879"/>
      <c r="D27" s="879"/>
      <c r="E27" s="879"/>
      <c r="F27" s="879"/>
      <c r="G27" s="879"/>
      <c r="H27" s="879"/>
      <c r="I27" s="879"/>
      <c r="J27" s="879"/>
      <c r="K27" s="879"/>
      <c r="L27" s="879"/>
      <c r="M27" s="879"/>
      <c r="N27" s="879"/>
      <c r="O27" s="879"/>
      <c r="P27" s="879"/>
      <c r="Q27" s="879"/>
    </row>
    <row r="28" spans="2:17" ht="20.100000000000001" customHeight="1" x14ac:dyDescent="0.15">
      <c r="B28" s="879" t="s">
        <v>5</v>
      </c>
      <c r="C28" s="879"/>
      <c r="D28" s="879"/>
      <c r="E28" s="879"/>
      <c r="F28" s="879"/>
      <c r="G28" s="879"/>
      <c r="H28" s="879"/>
      <c r="I28" s="879"/>
      <c r="J28" s="879"/>
      <c r="K28" s="879"/>
      <c r="L28" s="879"/>
      <c r="M28" s="879"/>
      <c r="N28" s="879"/>
      <c r="O28" s="879"/>
      <c r="P28" s="879"/>
      <c r="Q28" s="879"/>
    </row>
    <row r="29" spans="2:17" ht="20.100000000000001" customHeight="1" x14ac:dyDescent="0.15">
      <c r="B29" s="879" t="s">
        <v>76</v>
      </c>
      <c r="C29" s="879"/>
      <c r="D29" s="879"/>
      <c r="E29" s="879"/>
      <c r="F29" s="879"/>
      <c r="G29" s="879"/>
      <c r="H29" s="879"/>
      <c r="I29" s="879"/>
      <c r="J29" s="879"/>
      <c r="K29" s="879"/>
      <c r="L29" s="879"/>
      <c r="M29" s="879"/>
      <c r="N29" s="879"/>
      <c r="O29" s="879"/>
      <c r="P29" s="879"/>
      <c r="Q29" s="879"/>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435</v>
      </c>
    </row>
    <row r="32" spans="2:17" ht="50.1" customHeight="1" x14ac:dyDescent="0.15">
      <c r="B32" s="878" t="s">
        <v>436</v>
      </c>
      <c r="C32" s="878"/>
      <c r="D32" s="878"/>
      <c r="E32" s="878"/>
      <c r="F32" s="893" t="s">
        <v>437</v>
      </c>
      <c r="G32" s="878"/>
      <c r="H32" s="878"/>
      <c r="I32" s="893" t="s">
        <v>438</v>
      </c>
      <c r="J32" s="878"/>
      <c r="K32" s="878"/>
      <c r="L32" s="893" t="s">
        <v>439</v>
      </c>
      <c r="M32" s="878"/>
      <c r="N32" s="878"/>
      <c r="O32" s="893" t="s">
        <v>440</v>
      </c>
      <c r="P32" s="878"/>
      <c r="Q32" s="878"/>
    </row>
    <row r="33" spans="2:17" ht="20.100000000000001" customHeight="1" x14ac:dyDescent="0.15">
      <c r="B33" s="878"/>
      <c r="C33" s="878"/>
      <c r="D33" s="878"/>
      <c r="E33" s="878"/>
      <c r="F33" s="878"/>
      <c r="G33" s="878"/>
      <c r="H33" s="878"/>
      <c r="I33" s="878"/>
      <c r="J33" s="878"/>
      <c r="K33" s="878"/>
      <c r="L33" s="878"/>
      <c r="M33" s="878"/>
      <c r="N33" s="878"/>
      <c r="O33" s="878"/>
      <c r="P33" s="878"/>
      <c r="Q33" s="878"/>
    </row>
    <row r="34" spans="2:17" ht="20.100000000000001" customHeight="1" x14ac:dyDescent="0.15">
      <c r="B34" s="878"/>
      <c r="C34" s="878"/>
      <c r="D34" s="878"/>
      <c r="E34" s="878"/>
      <c r="F34" s="878"/>
      <c r="G34" s="878"/>
      <c r="H34" s="878"/>
      <c r="I34" s="878"/>
      <c r="J34" s="878"/>
      <c r="K34" s="878"/>
      <c r="L34" s="878"/>
      <c r="M34" s="878"/>
      <c r="N34" s="878"/>
      <c r="O34" s="878"/>
      <c r="P34" s="878"/>
      <c r="Q34" s="878"/>
    </row>
    <row r="35" spans="2:17" ht="20.100000000000001" customHeight="1" x14ac:dyDescent="0.15">
      <c r="B35" s="878" t="s">
        <v>64</v>
      </c>
      <c r="C35" s="878"/>
      <c r="D35" s="878"/>
      <c r="E35" s="878"/>
      <c r="F35" s="878"/>
      <c r="G35" s="878"/>
      <c r="H35" s="878"/>
      <c r="I35" s="878"/>
      <c r="J35" s="878"/>
      <c r="K35" s="878"/>
      <c r="L35" s="878"/>
      <c r="M35" s="878"/>
      <c r="N35" s="878"/>
      <c r="O35" s="878"/>
      <c r="P35" s="878"/>
      <c r="Q35" s="878"/>
    </row>
    <row r="36" spans="2:17" ht="20.100000000000001" customHeight="1" x14ac:dyDescent="0.15">
      <c r="B36" s="166" t="s">
        <v>62</v>
      </c>
      <c r="C36" s="167"/>
      <c r="D36" s="167"/>
      <c r="E36" s="167"/>
      <c r="F36" s="167"/>
      <c r="G36" s="167"/>
      <c r="H36" s="167"/>
      <c r="I36" s="167"/>
      <c r="J36" s="167"/>
      <c r="K36" s="167"/>
      <c r="L36" s="167"/>
      <c r="M36" s="167"/>
      <c r="N36" s="167"/>
      <c r="O36" s="167"/>
      <c r="P36" s="167"/>
      <c r="Q36" s="168"/>
    </row>
    <row r="37" spans="2:17" ht="20.100000000000001" customHeight="1" x14ac:dyDescent="0.15">
      <c r="B37" s="879" t="s">
        <v>2</v>
      </c>
      <c r="C37" s="879"/>
      <c r="D37" s="879"/>
      <c r="E37" s="879"/>
      <c r="F37" s="879"/>
      <c r="G37" s="879"/>
      <c r="H37" s="879"/>
      <c r="I37" s="879"/>
      <c r="J37" s="879"/>
      <c r="K37" s="879"/>
      <c r="L37" s="879"/>
      <c r="M37" s="879"/>
      <c r="N37" s="879"/>
      <c r="O37" s="879"/>
      <c r="P37" s="879"/>
      <c r="Q37" s="879"/>
    </row>
    <row r="38" spans="2:17" ht="20.100000000000001" customHeight="1" x14ac:dyDescent="0.15">
      <c r="B38" s="879" t="s">
        <v>85</v>
      </c>
      <c r="C38" s="879"/>
      <c r="D38" s="879"/>
      <c r="E38" s="879"/>
      <c r="F38" s="879"/>
      <c r="G38" s="879"/>
      <c r="H38" s="879"/>
      <c r="I38" s="879"/>
      <c r="J38" s="879"/>
      <c r="K38" s="879"/>
      <c r="L38" s="879"/>
      <c r="M38" s="879"/>
      <c r="N38" s="879"/>
      <c r="O38" s="879"/>
      <c r="P38" s="879"/>
      <c r="Q38" s="879"/>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441</v>
      </c>
    </row>
    <row r="42" spans="2:17" ht="50.1" customHeight="1" x14ac:dyDescent="0.15">
      <c r="B42" s="896" t="s">
        <v>442</v>
      </c>
      <c r="C42" s="896"/>
      <c r="D42" s="896"/>
      <c r="E42" s="896"/>
      <c r="F42" s="897" t="s">
        <v>443</v>
      </c>
      <c r="G42" s="896"/>
      <c r="H42" s="896"/>
      <c r="I42" s="897" t="s">
        <v>444</v>
      </c>
      <c r="J42" s="896"/>
      <c r="K42" s="896"/>
      <c r="L42" s="897" t="s">
        <v>445</v>
      </c>
      <c r="M42" s="896"/>
      <c r="N42" s="896"/>
      <c r="O42" s="897" t="s">
        <v>440</v>
      </c>
      <c r="P42" s="896"/>
      <c r="Q42" s="896"/>
    </row>
    <row r="43" spans="2:17" ht="20.100000000000001" customHeight="1" x14ac:dyDescent="0.15">
      <c r="B43" s="878"/>
      <c r="C43" s="878"/>
      <c r="D43" s="878"/>
      <c r="E43" s="878"/>
      <c r="F43" s="878"/>
      <c r="G43" s="878"/>
      <c r="H43" s="878"/>
      <c r="I43" s="878"/>
      <c r="J43" s="878"/>
      <c r="K43" s="878"/>
      <c r="L43" s="878"/>
      <c r="M43" s="878"/>
      <c r="N43" s="878"/>
      <c r="O43" s="878"/>
      <c r="P43" s="878"/>
      <c r="Q43" s="878"/>
    </row>
    <row r="44" spans="2:17" ht="20.100000000000001" customHeight="1" x14ac:dyDescent="0.15">
      <c r="B44" s="878"/>
      <c r="C44" s="878"/>
      <c r="D44" s="878"/>
      <c r="E44" s="878"/>
      <c r="F44" s="878"/>
      <c r="G44" s="878"/>
      <c r="H44" s="878"/>
      <c r="I44" s="878"/>
      <c r="J44" s="878"/>
      <c r="K44" s="878"/>
      <c r="L44" s="878"/>
      <c r="M44" s="878"/>
      <c r="N44" s="878"/>
      <c r="O44" s="878"/>
      <c r="P44" s="878"/>
      <c r="Q44" s="878"/>
    </row>
    <row r="45" spans="2:17" ht="20.100000000000001" customHeight="1" x14ac:dyDescent="0.15">
      <c r="B45" s="878" t="s">
        <v>64</v>
      </c>
      <c r="C45" s="878"/>
      <c r="D45" s="878"/>
      <c r="E45" s="878"/>
      <c r="F45" s="878"/>
      <c r="G45" s="878"/>
      <c r="H45" s="878"/>
      <c r="I45" s="878"/>
      <c r="J45" s="878"/>
      <c r="K45" s="878"/>
      <c r="L45" s="878"/>
      <c r="M45" s="878"/>
      <c r="N45" s="878"/>
      <c r="O45" s="878"/>
      <c r="P45" s="878"/>
      <c r="Q45" s="878"/>
    </row>
    <row r="46" spans="2:17" ht="20.100000000000001" customHeight="1" x14ac:dyDescent="0.15">
      <c r="B46" s="166" t="s">
        <v>62</v>
      </c>
      <c r="C46" s="167"/>
      <c r="D46" s="167"/>
      <c r="E46" s="167"/>
      <c r="F46" s="167"/>
      <c r="G46" s="167"/>
      <c r="H46" s="167"/>
      <c r="I46" s="167"/>
      <c r="J46" s="167"/>
      <c r="K46" s="167"/>
      <c r="L46" s="167"/>
      <c r="M46" s="167"/>
      <c r="N46" s="167"/>
      <c r="O46" s="167"/>
      <c r="P46" s="167"/>
      <c r="Q46" s="168"/>
    </row>
    <row r="47" spans="2:17" ht="20.100000000000001" customHeight="1" x14ac:dyDescent="0.15">
      <c r="B47" s="879" t="s">
        <v>2</v>
      </c>
      <c r="C47" s="879"/>
      <c r="D47" s="879"/>
      <c r="E47" s="879"/>
      <c r="F47" s="879"/>
      <c r="G47" s="879"/>
      <c r="H47" s="879"/>
      <c r="I47" s="879"/>
      <c r="J47" s="879"/>
      <c r="K47" s="879"/>
      <c r="L47" s="879"/>
      <c r="M47" s="879"/>
      <c r="N47" s="879"/>
      <c r="O47" s="879"/>
      <c r="P47" s="879"/>
      <c r="Q47" s="879"/>
    </row>
    <row r="48" spans="2:17" ht="20.100000000000001" customHeight="1" x14ac:dyDescent="0.15">
      <c r="B48" s="879" t="s">
        <v>85</v>
      </c>
      <c r="C48" s="879"/>
      <c r="D48" s="879"/>
      <c r="E48" s="879"/>
      <c r="F48" s="879"/>
      <c r="G48" s="879"/>
      <c r="H48" s="879"/>
      <c r="I48" s="879"/>
      <c r="J48" s="879"/>
      <c r="K48" s="879"/>
      <c r="L48" s="879"/>
      <c r="M48" s="879"/>
      <c r="N48" s="879"/>
      <c r="O48" s="879"/>
      <c r="P48" s="879"/>
      <c r="Q48" s="879"/>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446</v>
      </c>
    </row>
    <row r="51" spans="2:17" ht="20.100000000000001" customHeight="1" x14ac:dyDescent="0.15">
      <c r="B51" s="162" t="s">
        <v>65</v>
      </c>
      <c r="Q51" s="173" t="s">
        <v>66</v>
      </c>
    </row>
    <row r="52" spans="2:17" ht="20.100000000000001" customHeight="1" x14ac:dyDescent="0.15">
      <c r="B52" s="878" t="s">
        <v>67</v>
      </c>
      <c r="C52" s="878"/>
      <c r="D52" s="878"/>
      <c r="E52" s="878"/>
      <c r="F52" s="878" t="s">
        <v>68</v>
      </c>
      <c r="G52" s="878"/>
      <c r="H52" s="878"/>
      <c r="I52" s="878"/>
      <c r="J52" s="878"/>
      <c r="K52" s="878"/>
      <c r="L52" s="878"/>
      <c r="M52" s="878"/>
      <c r="N52" s="878" t="s">
        <v>69</v>
      </c>
      <c r="O52" s="878"/>
      <c r="P52" s="878"/>
      <c r="Q52" s="878"/>
    </row>
    <row r="53" spans="2:17" ht="20.100000000000001" customHeight="1" x14ac:dyDescent="0.15">
      <c r="B53" s="894" t="s">
        <v>447</v>
      </c>
      <c r="C53" s="894"/>
      <c r="D53" s="894"/>
      <c r="E53" s="894"/>
      <c r="F53" s="878"/>
      <c r="G53" s="878"/>
      <c r="H53" s="878"/>
      <c r="I53" s="878"/>
      <c r="J53" s="878"/>
      <c r="K53" s="878"/>
      <c r="L53" s="878"/>
      <c r="M53" s="878"/>
      <c r="N53" s="878"/>
      <c r="O53" s="878"/>
      <c r="P53" s="878"/>
      <c r="Q53" s="878"/>
    </row>
    <row r="54" spans="2:17" ht="20.100000000000001" customHeight="1" x14ac:dyDescent="0.15">
      <c r="B54" s="894"/>
      <c r="C54" s="894"/>
      <c r="D54" s="894"/>
      <c r="E54" s="894"/>
      <c r="F54" s="878"/>
      <c r="G54" s="878"/>
      <c r="H54" s="878"/>
      <c r="I54" s="878"/>
      <c r="J54" s="878"/>
      <c r="K54" s="878"/>
      <c r="L54" s="878"/>
      <c r="M54" s="878"/>
      <c r="N54" s="878"/>
      <c r="O54" s="878"/>
      <c r="P54" s="878"/>
      <c r="Q54" s="878"/>
    </row>
    <row r="55" spans="2:17" ht="20.100000000000001" customHeight="1" x14ac:dyDescent="0.15">
      <c r="B55" s="894" t="s">
        <v>70</v>
      </c>
      <c r="C55" s="894"/>
      <c r="D55" s="894"/>
      <c r="E55" s="894"/>
      <c r="F55" s="878"/>
      <c r="G55" s="878"/>
      <c r="H55" s="878"/>
      <c r="I55" s="878"/>
      <c r="J55" s="878"/>
      <c r="K55" s="878"/>
      <c r="L55" s="878"/>
      <c r="M55" s="878"/>
      <c r="N55" s="878"/>
      <c r="O55" s="878"/>
      <c r="P55" s="878"/>
      <c r="Q55" s="878"/>
    </row>
    <row r="56" spans="2:17" ht="20.100000000000001" customHeight="1" x14ac:dyDescent="0.15">
      <c r="B56" s="894"/>
      <c r="C56" s="894"/>
      <c r="D56" s="894"/>
      <c r="E56" s="894"/>
      <c r="F56" s="878"/>
      <c r="G56" s="878"/>
      <c r="H56" s="878"/>
      <c r="I56" s="878"/>
      <c r="J56" s="878"/>
      <c r="K56" s="878"/>
      <c r="L56" s="878"/>
      <c r="M56" s="878"/>
      <c r="N56" s="878"/>
      <c r="O56" s="878"/>
      <c r="P56" s="878"/>
      <c r="Q56" s="878"/>
    </row>
    <row r="57" spans="2:17" ht="20.100000000000001" customHeight="1" x14ac:dyDescent="0.15">
      <c r="B57" s="894" t="s">
        <v>448</v>
      </c>
      <c r="C57" s="895"/>
      <c r="D57" s="895"/>
      <c r="E57" s="895"/>
      <c r="F57" s="878"/>
      <c r="G57" s="878"/>
      <c r="H57" s="878"/>
      <c r="I57" s="878"/>
      <c r="J57" s="878"/>
      <c r="K57" s="878"/>
      <c r="L57" s="878"/>
      <c r="M57" s="878"/>
      <c r="N57" s="878"/>
      <c r="O57" s="878"/>
      <c r="P57" s="878"/>
      <c r="Q57" s="878"/>
    </row>
    <row r="58" spans="2:17" ht="20.100000000000001" customHeight="1" x14ac:dyDescent="0.15">
      <c r="B58" s="878" t="s">
        <v>64</v>
      </c>
      <c r="C58" s="878"/>
      <c r="D58" s="878"/>
      <c r="E58" s="878"/>
      <c r="F58" s="878"/>
      <c r="G58" s="878"/>
      <c r="H58" s="878"/>
      <c r="I58" s="878"/>
      <c r="J58" s="878"/>
      <c r="K58" s="878"/>
      <c r="L58" s="878"/>
      <c r="M58" s="878"/>
      <c r="N58" s="878"/>
      <c r="O58" s="878"/>
      <c r="P58" s="878"/>
      <c r="Q58" s="878"/>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71</v>
      </c>
      <c r="Q60" s="173" t="s">
        <v>66</v>
      </c>
    </row>
    <row r="61" spans="2:17" ht="30" customHeight="1" x14ac:dyDescent="0.15">
      <c r="B61" s="878" t="s">
        <v>72</v>
      </c>
      <c r="C61" s="878"/>
      <c r="D61" s="878"/>
      <c r="E61" s="878"/>
      <c r="F61" s="878"/>
      <c r="G61" s="878"/>
      <c r="H61" s="893" t="s">
        <v>73</v>
      </c>
      <c r="I61" s="878"/>
      <c r="J61" s="893" t="s">
        <v>74</v>
      </c>
      <c r="K61" s="878"/>
      <c r="L61" s="878"/>
      <c r="M61" s="878"/>
      <c r="N61" s="893" t="s">
        <v>75</v>
      </c>
      <c r="O61" s="878"/>
      <c r="P61" s="878"/>
      <c r="Q61" s="878"/>
    </row>
    <row r="62" spans="2:17" ht="20.100000000000001" customHeight="1" x14ac:dyDescent="0.15">
      <c r="B62" s="878"/>
      <c r="C62" s="878"/>
      <c r="D62" s="878"/>
      <c r="E62" s="878"/>
      <c r="F62" s="878"/>
      <c r="G62" s="878"/>
      <c r="H62" s="878"/>
      <c r="I62" s="878"/>
      <c r="J62" s="878"/>
      <c r="K62" s="878"/>
      <c r="L62" s="878"/>
      <c r="M62" s="878"/>
      <c r="N62" s="878"/>
      <c r="O62" s="878"/>
      <c r="P62" s="878"/>
      <c r="Q62" s="878"/>
    </row>
    <row r="63" spans="2:17" ht="20.100000000000001" customHeight="1" x14ac:dyDescent="0.15">
      <c r="B63" s="878"/>
      <c r="C63" s="878"/>
      <c r="D63" s="878"/>
      <c r="E63" s="878"/>
      <c r="F63" s="878"/>
      <c r="G63" s="878"/>
      <c r="H63" s="878"/>
      <c r="I63" s="878"/>
      <c r="J63" s="878"/>
      <c r="K63" s="878"/>
      <c r="L63" s="878"/>
      <c r="M63" s="878"/>
      <c r="N63" s="878"/>
      <c r="O63" s="878"/>
      <c r="P63" s="878"/>
      <c r="Q63" s="878"/>
    </row>
    <row r="64" spans="2:17" ht="20.100000000000001" customHeight="1" x14ac:dyDescent="0.15">
      <c r="B64" s="878" t="s">
        <v>64</v>
      </c>
      <c r="C64" s="878"/>
      <c r="D64" s="878"/>
      <c r="E64" s="878"/>
      <c r="F64" s="878"/>
      <c r="G64" s="878"/>
      <c r="H64" s="878"/>
      <c r="I64" s="878"/>
      <c r="J64" s="174" t="s">
        <v>5</v>
      </c>
      <c r="K64" s="881"/>
      <c r="L64" s="878"/>
      <c r="M64" s="878"/>
      <c r="N64" s="174" t="s">
        <v>76</v>
      </c>
      <c r="O64" s="881"/>
      <c r="P64" s="878"/>
      <c r="Q64" s="878"/>
    </row>
    <row r="65" spans="2:17" ht="20.100000000000001" customHeight="1" x14ac:dyDescent="0.15">
      <c r="B65" s="878" t="s">
        <v>449</v>
      </c>
      <c r="C65" s="878"/>
      <c r="D65" s="878"/>
      <c r="E65" s="878"/>
      <c r="F65" s="878"/>
      <c r="G65" s="878"/>
      <c r="H65" s="878"/>
      <c r="I65" s="878"/>
      <c r="J65" s="880"/>
      <c r="K65" s="891"/>
      <c r="L65" s="891"/>
      <c r="M65" s="891"/>
      <c r="N65" s="891"/>
      <c r="O65" s="891"/>
      <c r="P65" s="891"/>
      <c r="Q65" s="175" t="s">
        <v>77</v>
      </c>
    </row>
    <row r="66" spans="2:17" ht="20.100000000000001" customHeight="1" x14ac:dyDescent="0.15">
      <c r="B66" s="166" t="s">
        <v>62</v>
      </c>
      <c r="C66" s="167"/>
      <c r="D66" s="167"/>
      <c r="E66" s="167"/>
      <c r="F66" s="167"/>
      <c r="G66" s="167"/>
      <c r="H66" s="167"/>
      <c r="I66" s="167"/>
      <c r="J66" s="167"/>
      <c r="K66" s="167"/>
      <c r="L66" s="167"/>
      <c r="M66" s="167"/>
      <c r="N66" s="167"/>
      <c r="O66" s="167"/>
      <c r="P66" s="167"/>
      <c r="Q66" s="168"/>
    </row>
    <row r="67" spans="2:17" ht="20.100000000000001" customHeight="1" x14ac:dyDescent="0.15">
      <c r="B67" s="879" t="s">
        <v>2</v>
      </c>
      <c r="C67" s="879"/>
      <c r="D67" s="879"/>
      <c r="E67" s="879"/>
      <c r="F67" s="879"/>
      <c r="G67" s="879"/>
      <c r="H67" s="879"/>
      <c r="I67" s="879"/>
      <c r="J67" s="879"/>
      <c r="K67" s="879"/>
      <c r="L67" s="879"/>
      <c r="M67" s="879"/>
      <c r="N67" s="879"/>
      <c r="O67" s="879"/>
      <c r="P67" s="879"/>
      <c r="Q67" s="879"/>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450</v>
      </c>
    </row>
    <row r="70" spans="2:17" ht="30" customHeight="1" x14ac:dyDescent="0.15">
      <c r="B70" s="892" t="s">
        <v>451</v>
      </c>
      <c r="C70" s="892"/>
      <c r="D70" s="892"/>
      <c r="E70" s="892"/>
      <c r="F70" s="892"/>
      <c r="G70" s="892"/>
      <c r="H70" s="892"/>
      <c r="I70" s="892"/>
      <c r="J70" s="892"/>
      <c r="K70" s="892"/>
      <c r="L70" s="892"/>
      <c r="M70" s="892"/>
      <c r="N70" s="892"/>
      <c r="O70" s="892"/>
      <c r="P70" s="892"/>
      <c r="Q70" s="892"/>
    </row>
    <row r="71" spans="2:17" ht="20.100000000000001" customHeight="1" x14ac:dyDescent="0.15">
      <c r="Q71" s="173" t="s">
        <v>66</v>
      </c>
    </row>
    <row r="72" spans="2:17" ht="20.100000000000001" customHeight="1" x14ac:dyDescent="0.15">
      <c r="B72" s="878" t="s">
        <v>452</v>
      </c>
      <c r="C72" s="878"/>
      <c r="D72" s="878"/>
      <c r="E72" s="878"/>
      <c r="F72" s="878"/>
      <c r="G72" s="878"/>
      <c r="H72" s="878"/>
      <c r="I72" s="878"/>
      <c r="J72" s="878"/>
      <c r="K72" s="878"/>
      <c r="L72" s="878"/>
      <c r="M72" s="878"/>
      <c r="N72" s="878" t="s">
        <v>453</v>
      </c>
      <c r="O72" s="878"/>
      <c r="P72" s="878"/>
      <c r="Q72" s="878"/>
    </row>
    <row r="73" spans="2:17" ht="20.100000000000001" customHeight="1" x14ac:dyDescent="0.15">
      <c r="B73" s="878"/>
      <c r="C73" s="878"/>
      <c r="D73" s="878"/>
      <c r="E73" s="878"/>
      <c r="F73" s="878"/>
      <c r="G73" s="878"/>
      <c r="H73" s="878"/>
      <c r="I73" s="878"/>
      <c r="J73" s="878"/>
      <c r="K73" s="878"/>
      <c r="L73" s="878"/>
      <c r="M73" s="878"/>
      <c r="N73" s="878"/>
      <c r="O73" s="878"/>
      <c r="P73" s="878"/>
      <c r="Q73" s="878"/>
    </row>
    <row r="74" spans="2:17" ht="20.100000000000001" customHeight="1" x14ac:dyDescent="0.15">
      <c r="B74" s="878"/>
      <c r="C74" s="878"/>
      <c r="D74" s="878"/>
      <c r="E74" s="878"/>
      <c r="F74" s="878"/>
      <c r="G74" s="878"/>
      <c r="H74" s="878"/>
      <c r="I74" s="878"/>
      <c r="J74" s="878"/>
      <c r="K74" s="878"/>
      <c r="L74" s="878"/>
      <c r="M74" s="878"/>
      <c r="N74" s="878"/>
      <c r="O74" s="878"/>
      <c r="P74" s="878"/>
      <c r="Q74" s="878"/>
    </row>
    <row r="75" spans="2:17" ht="20.100000000000001" customHeight="1" x14ac:dyDescent="0.15">
      <c r="B75" s="878" t="s">
        <v>64</v>
      </c>
      <c r="C75" s="878"/>
      <c r="D75" s="878"/>
      <c r="E75" s="878"/>
      <c r="F75" s="878"/>
      <c r="G75" s="878"/>
      <c r="H75" s="878"/>
      <c r="I75" s="878"/>
      <c r="J75" s="878"/>
      <c r="K75" s="878"/>
      <c r="L75" s="878"/>
      <c r="M75" s="878"/>
      <c r="N75" s="878"/>
      <c r="O75" s="878"/>
      <c r="P75" s="878"/>
      <c r="Q75" s="878"/>
    </row>
    <row r="76" spans="2:17" ht="20.100000000000001" customHeight="1" x14ac:dyDescent="0.15">
      <c r="B76" s="166" t="s">
        <v>62</v>
      </c>
      <c r="C76" s="167"/>
      <c r="D76" s="167"/>
      <c r="E76" s="167"/>
      <c r="F76" s="167"/>
      <c r="G76" s="167"/>
      <c r="H76" s="167"/>
      <c r="I76" s="167"/>
      <c r="J76" s="167"/>
      <c r="K76" s="167"/>
      <c r="L76" s="167"/>
      <c r="M76" s="167"/>
      <c r="N76" s="167"/>
      <c r="O76" s="167"/>
      <c r="P76" s="167"/>
      <c r="Q76" s="168"/>
    </row>
    <row r="77" spans="2:17" ht="20.100000000000001" customHeight="1" x14ac:dyDescent="0.15">
      <c r="B77" s="879" t="s">
        <v>2</v>
      </c>
      <c r="C77" s="879"/>
      <c r="D77" s="879"/>
      <c r="E77" s="879"/>
      <c r="F77" s="879"/>
      <c r="G77" s="879"/>
      <c r="H77" s="879"/>
      <c r="I77" s="879"/>
      <c r="J77" s="879"/>
      <c r="K77" s="879"/>
      <c r="L77" s="879"/>
      <c r="M77" s="879"/>
      <c r="N77" s="879"/>
      <c r="O77" s="879"/>
      <c r="P77" s="879"/>
      <c r="Q77" s="879"/>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454</v>
      </c>
    </row>
    <row r="80" spans="2:17" ht="20.100000000000001" customHeight="1" x14ac:dyDescent="0.15">
      <c r="B80" s="878" t="s">
        <v>81</v>
      </c>
      <c r="C80" s="878"/>
      <c r="D80" s="878"/>
      <c r="E80" s="878"/>
      <c r="F80" s="878" t="s">
        <v>82</v>
      </c>
      <c r="G80" s="878"/>
      <c r="H80" s="878"/>
      <c r="I80" s="888" t="s">
        <v>83</v>
      </c>
      <c r="J80" s="889"/>
      <c r="K80" s="889"/>
      <c r="L80" s="889"/>
      <c r="M80" s="890"/>
      <c r="N80" s="878" t="s">
        <v>0</v>
      </c>
      <c r="O80" s="878"/>
      <c r="P80" s="878"/>
      <c r="Q80" s="878"/>
    </row>
    <row r="81" spans="2:17" ht="20.100000000000001" customHeight="1" x14ac:dyDescent="0.15">
      <c r="B81" s="878" t="s">
        <v>455</v>
      </c>
      <c r="C81" s="878"/>
      <c r="D81" s="878"/>
      <c r="E81" s="878"/>
      <c r="F81" s="879" t="s">
        <v>2</v>
      </c>
      <c r="G81" s="879"/>
      <c r="H81" s="879"/>
      <c r="I81" s="878"/>
      <c r="J81" s="878"/>
      <c r="K81" s="880"/>
      <c r="L81" s="881" t="s">
        <v>84</v>
      </c>
      <c r="M81" s="878"/>
      <c r="N81" s="878"/>
      <c r="O81" s="878"/>
      <c r="P81" s="878"/>
      <c r="Q81" s="878"/>
    </row>
    <row r="82" spans="2:17" ht="20.100000000000001" customHeight="1" x14ac:dyDescent="0.15">
      <c r="B82" s="878" t="s">
        <v>456</v>
      </c>
      <c r="C82" s="878"/>
      <c r="D82" s="878"/>
      <c r="E82" s="878"/>
      <c r="F82" s="879" t="s">
        <v>85</v>
      </c>
      <c r="G82" s="879"/>
      <c r="H82" s="879"/>
      <c r="I82" s="885"/>
      <c r="J82" s="885"/>
      <c r="K82" s="886"/>
      <c r="L82" s="887" t="s">
        <v>84</v>
      </c>
      <c r="M82" s="885"/>
      <c r="N82" s="878"/>
      <c r="O82" s="878"/>
      <c r="P82" s="878"/>
      <c r="Q82" s="878"/>
    </row>
    <row r="83" spans="2:17" ht="20.100000000000001" customHeight="1" x14ac:dyDescent="0.15">
      <c r="B83" s="878" t="s">
        <v>457</v>
      </c>
      <c r="C83" s="878"/>
      <c r="D83" s="878"/>
      <c r="E83" s="878"/>
      <c r="F83" s="879" t="s">
        <v>86</v>
      </c>
      <c r="G83" s="879"/>
      <c r="H83" s="879"/>
      <c r="I83" s="878"/>
      <c r="J83" s="878"/>
      <c r="K83" s="880"/>
      <c r="L83" s="881" t="s">
        <v>77</v>
      </c>
      <c r="M83" s="878"/>
      <c r="N83" s="878"/>
      <c r="O83" s="878"/>
      <c r="P83" s="878"/>
      <c r="Q83" s="878"/>
    </row>
    <row r="84" spans="2:17" ht="20.100000000000001" customHeight="1" x14ac:dyDescent="0.15">
      <c r="B84" s="878" t="s">
        <v>458</v>
      </c>
      <c r="C84" s="878"/>
      <c r="D84" s="878"/>
      <c r="E84" s="878"/>
      <c r="F84" s="879" t="s">
        <v>5</v>
      </c>
      <c r="G84" s="879"/>
      <c r="H84" s="879"/>
      <c r="I84" s="878"/>
      <c r="J84" s="878"/>
      <c r="K84" s="880"/>
      <c r="L84" s="881"/>
      <c r="M84" s="878"/>
      <c r="N84" s="878"/>
      <c r="O84" s="878"/>
      <c r="P84" s="878"/>
      <c r="Q84" s="878"/>
    </row>
    <row r="85" spans="2:17" ht="20.100000000000001" customHeight="1" x14ac:dyDescent="0.15">
      <c r="B85" s="878" t="s">
        <v>459</v>
      </c>
      <c r="C85" s="878"/>
      <c r="D85" s="878"/>
      <c r="E85" s="878"/>
      <c r="F85" s="879" t="s">
        <v>460</v>
      </c>
      <c r="G85" s="879"/>
      <c r="H85" s="879"/>
      <c r="I85" s="885"/>
      <c r="J85" s="885"/>
      <c r="K85" s="886"/>
      <c r="L85" s="887" t="s">
        <v>84</v>
      </c>
      <c r="M85" s="885"/>
      <c r="N85" s="878"/>
      <c r="O85" s="878"/>
      <c r="P85" s="878"/>
      <c r="Q85" s="878"/>
    </row>
    <row r="86" spans="2:17" ht="20.100000000000001" customHeight="1" x14ac:dyDescent="0.15">
      <c r="B86" s="878" t="s">
        <v>461</v>
      </c>
      <c r="C86" s="878"/>
      <c r="D86" s="878"/>
      <c r="E86" s="878"/>
      <c r="F86" s="879" t="s">
        <v>462</v>
      </c>
      <c r="G86" s="879"/>
      <c r="H86" s="879"/>
      <c r="I86" s="878"/>
      <c r="J86" s="878"/>
      <c r="K86" s="880"/>
      <c r="L86" s="881" t="s">
        <v>84</v>
      </c>
      <c r="M86" s="878"/>
      <c r="N86" s="878"/>
      <c r="O86" s="878"/>
      <c r="P86" s="878"/>
      <c r="Q86" s="878"/>
    </row>
    <row r="87" spans="2:17" ht="20.100000000000001" customHeight="1" x14ac:dyDescent="0.15">
      <c r="B87" s="878" t="s">
        <v>87</v>
      </c>
      <c r="C87" s="878"/>
      <c r="D87" s="878"/>
      <c r="E87" s="878"/>
      <c r="F87" s="879" t="s">
        <v>463</v>
      </c>
      <c r="G87" s="879"/>
      <c r="H87" s="879"/>
      <c r="I87" s="882"/>
      <c r="J87" s="882"/>
      <c r="K87" s="883"/>
      <c r="L87" s="884"/>
      <c r="M87" s="882"/>
      <c r="N87" s="878"/>
      <c r="O87" s="878"/>
      <c r="P87" s="878"/>
      <c r="Q87" s="878"/>
    </row>
    <row r="88" spans="2:17" ht="20.100000000000001" customHeight="1" x14ac:dyDescent="0.15">
      <c r="B88" s="173" t="s">
        <v>78</v>
      </c>
      <c r="C88" s="162" t="s">
        <v>464</v>
      </c>
    </row>
    <row r="89" spans="2:17" ht="20.100000000000001" customHeight="1" x14ac:dyDescent="0.15">
      <c r="B89" s="162">
        <v>2</v>
      </c>
      <c r="C89" s="162" t="s">
        <v>465</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8"/>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6AD27BFBE4914AAAE46486F39FA280" ma:contentTypeVersion="17" ma:contentTypeDescription="新しいドキュメントを作成します。" ma:contentTypeScope="" ma:versionID="5e0849d0ddb39d35d1489412174065d8">
  <xsd:schema xmlns:xsd="http://www.w3.org/2001/XMLSchema" xmlns:xs="http://www.w3.org/2001/XMLSchema" xmlns:p="http://schemas.microsoft.com/office/2006/metadata/properties" xmlns:ns2="83463df1-fd15-4d5b-86cd-e28bf8dd58c9" xmlns:ns3="37475c82-dadc-4e40-94bd-312afdab25f6" targetNamespace="http://schemas.microsoft.com/office/2006/metadata/properties" ma:root="true" ma:fieldsID="d919d8aeb8f7a4ce3c5cba0f77b63fd5" ns2:_="" ns3:_="">
    <xsd:import namespace="83463df1-fd15-4d5b-86cd-e28bf8dd58c9"/>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3df1-fd15-4d5b-86cd-e28bf8dd58c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75cbe5a-5208-4f7f-84ad-8fc1337f34bd}"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83463df1-fd15-4d5b-86cd-e28bf8dd58c9" xsi:nil="true"/>
    <lcf76f155ced4ddcb4097134ff3c332f xmlns="83463df1-fd15-4d5b-86cd-e28bf8dd58c9">
      <Terms xmlns="http://schemas.microsoft.com/office/infopath/2007/PartnerControls"/>
    </lcf76f155ced4ddcb4097134ff3c332f>
    <TaxCatchAll xmlns="37475c82-dadc-4e40-94bd-312afdab25f6" xsi:nil="true"/>
  </documentManagement>
</p:properties>
</file>

<file path=customXml/itemProps1.xml><?xml version="1.0" encoding="utf-8"?>
<ds:datastoreItem xmlns:ds="http://schemas.openxmlformats.org/officeDocument/2006/customXml" ds:itemID="{6C820209-CB17-4A80-B776-A41FE1A79432}">
  <ds:schemaRefs>
    <ds:schemaRef ds:uri="http://schemas.microsoft.com/sharepoint/v3/contenttype/forms"/>
  </ds:schemaRefs>
</ds:datastoreItem>
</file>

<file path=customXml/itemProps2.xml><?xml version="1.0" encoding="utf-8"?>
<ds:datastoreItem xmlns:ds="http://schemas.openxmlformats.org/officeDocument/2006/customXml" ds:itemID="{364A7D39-EF01-44BA-8B2F-68B165E638BD}"/>
</file>

<file path=customXml/itemProps3.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2025-02-25T01:46:41Z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0x010100AF6AD27BFBE4914AAAE46486F39FA280</vt:lpwstr>
  </property>
  <property fmtid="{D5CDD505-2E9C-101B-9397-08002B2CF9AE}" pid="3" name="MediaServiceImageTags">
    <vt:lpwstr/>
  </property>
</Properties>
</file>