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67F88DED-2A17-4B8C-BF09-A7C6C615C703}" xr6:coauthVersionLast="47" xr6:coauthVersionMax="47" xr10:uidLastSave="{00000000-0000-0000-0000-000000000000}"/>
  <bookViews>
    <workbookView xWindow="-110" yWindow="-110" windowWidth="19420" windowHeight="10420" tabRatio="850" xr2:uid="{00000000-000D-0000-FFFF-FFFF00000000}"/>
  </bookViews>
  <sheets>
    <sheet name="効果検証様式（集計値）" sheetId="1" r:id="rId1"/>
    <sheet name="R3.4" sheetId="90" r:id="rId2"/>
    <sheet name="R3.7" sheetId="116" r:id="rId3"/>
    <sheet name="R3.8" sheetId="120" r:id="rId4"/>
    <sheet name="R3.9" sheetId="119" r:id="rId5"/>
    <sheet name="R3.10" sheetId="117" r:id="rId6"/>
    <sheet name="R3.11" sheetId="118" r:id="rId7"/>
    <sheet name="R3.12" sheetId="121" r:id="rId8"/>
    <sheet name="R4.1" sheetId="122" r:id="rId9"/>
    <sheet name="R4.2" sheetId="123" r:id="rId10"/>
    <sheet name="R4.3" sheetId="124" r:id="rId11"/>
    <sheet name="R4.4" sheetId="126" r:id="rId12"/>
    <sheet name="R4.5" sheetId="127" r:id="rId13"/>
    <sheet name="R4.6" sheetId="128" r:id="rId14"/>
    <sheet name="R4.7" sheetId="129" r:id="rId15"/>
    <sheet name="R4.8" sheetId="130" r:id="rId16"/>
    <sheet name="R4.9" sheetId="131" r:id="rId17"/>
    <sheet name="R4.10" sheetId="132" r:id="rId18"/>
    <sheet name="R4.11" sheetId="133" r:id="rId19"/>
  </sheets>
  <definedNames>
    <definedName name="_xlnm.Print_Area" localSheetId="5">'R3.10'!$A$1:$J$89</definedName>
    <definedName name="_xlnm.Print_Area" localSheetId="6">'R3.11'!$A$1:$J$89</definedName>
    <definedName name="_xlnm.Print_Area" localSheetId="7">'R3.12'!$A$1:$J$89</definedName>
    <definedName name="_xlnm.Print_Area" localSheetId="1">'R3.4'!$A$1:$J$89</definedName>
    <definedName name="_xlnm.Print_Area" localSheetId="2">'R3.7'!$A$1:$J$89</definedName>
    <definedName name="_xlnm.Print_Area" localSheetId="3">'R3.8'!$A$1:$J$89</definedName>
    <definedName name="_xlnm.Print_Area" localSheetId="4">'R3.9'!$A$1:$J$89</definedName>
    <definedName name="_xlnm.Print_Area" localSheetId="8">'R4.1'!$A$1:$J$89</definedName>
    <definedName name="_xlnm.Print_Area" localSheetId="17">'R4.10'!$A$1:$J$89</definedName>
    <definedName name="_xlnm.Print_Area" localSheetId="18">'R4.11'!$A$1:$J$89</definedName>
    <definedName name="_xlnm.Print_Area" localSheetId="9">'R4.2'!$A$1:$J$89</definedName>
    <definedName name="_xlnm.Print_Area" localSheetId="10">'R4.3'!$A$1:$J$89</definedName>
    <definedName name="_xlnm.Print_Area" localSheetId="11">'R4.4'!$A$1:$J$89</definedName>
    <definedName name="_xlnm.Print_Area" localSheetId="12">'R4.5'!$A$1:$J$89</definedName>
    <definedName name="_xlnm.Print_Area" localSheetId="13">'R4.6'!$A$1:$J$89</definedName>
    <definedName name="_xlnm.Print_Area" localSheetId="14">'R4.7'!$A$1:$J$89</definedName>
    <definedName name="_xlnm.Print_Area" localSheetId="15">'R4.8'!$A$1:$J$89</definedName>
    <definedName name="_xlnm.Print_Area" localSheetId="16">'R4.9'!$A$1:$J$89</definedName>
    <definedName name="_xlnm.Print_Area" localSheetId="0">'効果検証様式（集計値）'!$A$1:$H$40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21" i="1"/>
  <c r="E20" i="1"/>
  <c r="E18" i="1"/>
  <c r="E14" i="1"/>
  <c r="E15" i="1"/>
  <c r="E16" i="1"/>
  <c r="E17" i="1"/>
  <c r="E9" i="1"/>
  <c r="E10" i="1"/>
  <c r="E11" i="1"/>
  <c r="E8" i="1"/>
  <c r="E67" i="133"/>
  <c r="E68" i="133" s="1"/>
  <c r="E45" i="132"/>
  <c r="E23" i="132"/>
  <c r="E45" i="131"/>
  <c r="E68" i="131" s="1"/>
  <c r="E23" i="131"/>
  <c r="E45" i="130"/>
  <c r="E23" i="130"/>
  <c r="E68" i="130" s="1"/>
  <c r="E45" i="129"/>
  <c r="E23" i="129"/>
  <c r="E45" i="128"/>
  <c r="E23" i="128"/>
  <c r="E45" i="127"/>
  <c r="E23" i="127"/>
  <c r="E45" i="126"/>
  <c r="E23" i="126"/>
  <c r="E45" i="124"/>
  <c r="E23" i="124"/>
  <c r="E85" i="133"/>
  <c r="E84" i="133"/>
  <c r="E72" i="133"/>
  <c r="E71" i="133"/>
  <c r="E10" i="133"/>
  <c r="E72" i="132"/>
  <c r="E71" i="132"/>
  <c r="E68" i="132"/>
  <c r="E10" i="132"/>
  <c r="E72" i="131"/>
  <c r="E71" i="131"/>
  <c r="E10" i="131"/>
  <c r="E72" i="130"/>
  <c r="E71" i="130"/>
  <c r="E10" i="130"/>
  <c r="E85" i="132" l="1"/>
  <c r="E84" i="132"/>
  <c r="E85" i="131"/>
  <c r="E84" i="131"/>
  <c r="E84" i="130"/>
  <c r="E85" i="130"/>
  <c r="E85" i="129" l="1"/>
  <c r="E84" i="129"/>
  <c r="E72" i="129"/>
  <c r="E71" i="129"/>
  <c r="E68" i="129"/>
  <c r="E10" i="129"/>
  <c r="E85" i="128"/>
  <c r="E84" i="128"/>
  <c r="E72" i="128"/>
  <c r="E71" i="128"/>
  <c r="E68" i="128"/>
  <c r="E10" i="128"/>
  <c r="E85" i="127"/>
  <c r="E84" i="127"/>
  <c r="E72" i="127"/>
  <c r="E71" i="127"/>
  <c r="E68" i="127"/>
  <c r="E10" i="127"/>
  <c r="E85" i="126"/>
  <c r="E84" i="126"/>
  <c r="E72" i="126"/>
  <c r="E71" i="126"/>
  <c r="E68" i="126"/>
  <c r="E10" i="126"/>
  <c r="E71" i="120"/>
  <c r="E72" i="120"/>
  <c r="E71" i="119"/>
  <c r="E72" i="119"/>
  <c r="E71" i="123"/>
  <c r="E72" i="123"/>
  <c r="E71" i="124"/>
  <c r="E72" i="124"/>
  <c r="E67" i="124"/>
  <c r="E67" i="119"/>
  <c r="E67" i="120"/>
  <c r="E22" i="1" l="1"/>
  <c r="E23" i="1"/>
  <c r="E45" i="122"/>
  <c r="E23" i="122"/>
  <c r="E71" i="122"/>
  <c r="E71" i="117"/>
  <c r="E71" i="118"/>
  <c r="E23" i="121"/>
  <c r="E45" i="121"/>
  <c r="E71" i="121"/>
  <c r="E85" i="124"/>
  <c r="E68" i="124"/>
  <c r="E10" i="124"/>
  <c r="E85" i="123"/>
  <c r="E68" i="123"/>
  <c r="E10" i="123"/>
  <c r="E72" i="122"/>
  <c r="E10" i="122"/>
  <c r="E72" i="121"/>
  <c r="E10" i="121"/>
  <c r="E45" i="118"/>
  <c r="E85" i="118" s="1"/>
  <c r="E23" i="118"/>
  <c r="E45" i="117"/>
  <c r="E23" i="117"/>
  <c r="E45" i="116"/>
  <c r="E23" i="116"/>
  <c r="E85" i="120"/>
  <c r="E84" i="120"/>
  <c r="E68" i="120"/>
  <c r="E10" i="120"/>
  <c r="E85" i="119"/>
  <c r="E84" i="119"/>
  <c r="E68" i="119"/>
  <c r="E10" i="119"/>
  <c r="E72" i="118"/>
  <c r="E10" i="118"/>
  <c r="E72" i="117"/>
  <c r="E10" i="117"/>
  <c r="E72" i="116"/>
  <c r="E71" i="90"/>
  <c r="E85" i="122" l="1"/>
  <c r="E68" i="122"/>
  <c r="E84" i="121"/>
  <c r="E85" i="121"/>
  <c r="E68" i="121"/>
  <c r="E84" i="124"/>
  <c r="E84" i="123"/>
  <c r="E84" i="122"/>
  <c r="E84" i="118"/>
  <c r="E68" i="118"/>
  <c r="E85" i="117"/>
  <c r="E68" i="117"/>
  <c r="E84" i="117"/>
  <c r="E85" i="116"/>
  <c r="E84" i="116"/>
  <c r="E71" i="116"/>
  <c r="E68" i="116"/>
  <c r="E10" i="116"/>
  <c r="E12" i="1" l="1"/>
  <c r="E68" i="90" l="1"/>
  <c r="E10" i="90"/>
  <c r="E19" i="1"/>
  <c r="E35" i="1"/>
  <c r="E36" i="1" l="1"/>
  <c r="E85" i="90" l="1"/>
  <c r="E84" i="90"/>
</calcChain>
</file>

<file path=xl/sharedStrings.xml><?xml version="1.0" encoding="utf-8"?>
<sst xmlns="http://schemas.openxmlformats.org/spreadsheetml/2006/main" count="1650" uniqueCount="75">
  <si>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</si>
  <si>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</si>
  <si>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</si>
  <si>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</si>
  <si>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</si>
  <si>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</si>
  <si>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</si>
  <si>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</si>
  <si>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</si>
  <si>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</si>
  <si>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</si>
  <si>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</si>
  <si>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</si>
  <si>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</si>
  <si>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</si>
  <si>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</si>
  <si>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</si>
  <si>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</si>
  <si>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</si>
  <si>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</si>
  <si>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</si>
  <si>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</si>
  <si>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</si>
  <si>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</si>
  <si>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</si>
  <si>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</si>
  <si>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</si>
  <si>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</si>
  <si>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</si>
  <si>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</si>
  <si>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</si>
  <si>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</si>
  <si>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</si>
  <si>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</si>
  <si>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</si>
  <si>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</si>
  <si>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</si>
  <si>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</si>
  <si>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</si>
  <si>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</si>
  <si>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</si>
  <si>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</si>
  <si>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</si>
  <si>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</si>
  <si>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</si>
  <si>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</si>
  <si>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</si>
  <si>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</si>
  <si>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</si>
  <si>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</si>
  <si>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</si>
  <si>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</si>
  <si>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</si>
  <si>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</si>
  <si>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</si>
  <si>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</si>
  <si>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効果検証様式（県民割）</t>
    <rPh sb="0" eb="2">
      <t>コウカ</t>
    </rPh>
    <rPh sb="2" eb="4">
      <t>ケンショウ</t>
    </rPh>
    <rPh sb="4" eb="6">
      <t>ヨウシキ</t>
    </rPh>
    <rPh sb="7" eb="9">
      <t>ケンミン</t>
    </rPh>
    <rPh sb="9" eb="10">
      <t>ワリ</t>
    </rPh>
    <phoneticPr fontId="1"/>
  </si>
  <si>
    <t>効果検証様式（県民割）</t>
    <rPh sb="0" eb="2">
      <t>コウカ</t>
    </rPh>
    <rPh sb="2" eb="4">
      <t>ケンショウ</t>
    </rPh>
    <rPh sb="4" eb="6">
      <t>ヨウシキ</t>
    </rPh>
    <rPh sb="7" eb="9">
      <t>ケンミン</t>
    </rPh>
    <rPh sb="9" eb="10">
      <t>ワ</t>
    </rPh>
    <phoneticPr fontId="1"/>
  </si>
  <si>
    <t>②-14：割引水準及びｸｰﾎﾟﾝ付与水準</t>
    <rPh sb="5" eb="7">
      <t>ワリビキ</t>
    </rPh>
    <rPh sb="7" eb="9">
      <t>スイジュン</t>
    </rPh>
    <rPh sb="9" eb="10">
      <t>オヨ</t>
    </rPh>
    <rPh sb="16" eb="18">
      <t>フヨ</t>
    </rPh>
    <rPh sb="18" eb="20">
      <t>スイジュン</t>
    </rPh>
    <phoneticPr fontId="1"/>
  </si>
  <si>
    <t>※3　事業停止期間などを除いた、実際に旅行割引の対象となっていた日数</t>
    <phoneticPr fontId="1"/>
  </si>
  <si>
    <t>石川県</t>
    <rPh sb="0" eb="2">
      <t>イシカワ</t>
    </rPh>
    <rPh sb="2" eb="3">
      <t>ケン</t>
    </rPh>
    <phoneticPr fontId="1"/>
  </si>
  <si>
    <t>県民向け県内宿泊応援事業（第２弾）</t>
    <rPh sb="0" eb="2">
      <t>ケンミン</t>
    </rPh>
    <rPh sb="2" eb="3">
      <t>ム</t>
    </rPh>
    <rPh sb="4" eb="6">
      <t>ケンナイ</t>
    </rPh>
    <rPh sb="6" eb="8">
      <t>シュクハク</t>
    </rPh>
    <rPh sb="8" eb="10">
      <t>オウエン</t>
    </rPh>
    <rPh sb="10" eb="12">
      <t>ジギョウ</t>
    </rPh>
    <rPh sb="13" eb="14">
      <t>ダイ</t>
    </rPh>
    <rPh sb="15" eb="16">
      <t>ダン</t>
    </rPh>
    <phoneticPr fontId="1"/>
  </si>
  <si>
    <t>１人１泊当たりの旅行代金１万円以上</t>
    <rPh sb="1" eb="2">
      <t>ニン</t>
    </rPh>
    <rPh sb="3" eb="4">
      <t>ハク</t>
    </rPh>
    <rPh sb="4" eb="5">
      <t>ア</t>
    </rPh>
    <rPh sb="8" eb="10">
      <t>リョコウ</t>
    </rPh>
    <rPh sb="10" eb="12">
      <t>ダイキン</t>
    </rPh>
    <rPh sb="13" eb="14">
      <t>マン</t>
    </rPh>
    <rPh sb="14" eb="15">
      <t>エン</t>
    </rPh>
    <rPh sb="15" eb="17">
      <t>イジョウ</t>
    </rPh>
    <phoneticPr fontId="1"/>
  </si>
  <si>
    <t>〃旅行代金６千円以上１万円未満</t>
    <rPh sb="1" eb="3">
      <t>リョコウ</t>
    </rPh>
    <rPh sb="3" eb="5">
      <t>ダイキン</t>
    </rPh>
    <rPh sb="6" eb="7">
      <t>セン</t>
    </rPh>
    <rPh sb="7" eb="8">
      <t>エン</t>
    </rPh>
    <rPh sb="8" eb="10">
      <t>イジョウ</t>
    </rPh>
    <rPh sb="11" eb="12">
      <t>マン</t>
    </rPh>
    <rPh sb="12" eb="13">
      <t>エン</t>
    </rPh>
    <rPh sb="13" eb="15">
      <t>ミマン</t>
    </rPh>
    <phoneticPr fontId="1"/>
  </si>
  <si>
    <t>〃旅行代金３千円以上６千円未満</t>
    <rPh sb="1" eb="3">
      <t>リョコウ</t>
    </rPh>
    <rPh sb="3" eb="5">
      <t>ダイキン</t>
    </rPh>
    <rPh sb="6" eb="7">
      <t>セン</t>
    </rPh>
    <rPh sb="7" eb="8">
      <t>エン</t>
    </rPh>
    <rPh sb="8" eb="10">
      <t>イジョウ</t>
    </rPh>
    <rPh sb="11" eb="12">
      <t>セン</t>
    </rPh>
    <rPh sb="12" eb="13">
      <t>エン</t>
    </rPh>
    <rPh sb="13" eb="15">
      <t>ミマン</t>
    </rPh>
    <phoneticPr fontId="1"/>
  </si>
  <si>
    <t>-</t>
    <phoneticPr fontId="1"/>
  </si>
  <si>
    <t>県民向け県内宿泊応援事業（第3弾）</t>
    <rPh sb="0" eb="2">
      <t>ケンミン</t>
    </rPh>
    <rPh sb="2" eb="3">
      <t>ム</t>
    </rPh>
    <rPh sb="4" eb="6">
      <t>ケンナイ</t>
    </rPh>
    <rPh sb="6" eb="8">
      <t>シュクハク</t>
    </rPh>
    <rPh sb="8" eb="10">
      <t>オウエン</t>
    </rPh>
    <rPh sb="10" eb="12">
      <t>ジギョウ</t>
    </rPh>
    <rPh sb="13" eb="14">
      <t>ダイ</t>
    </rPh>
    <rPh sb="15" eb="16">
      <t>ダン</t>
    </rPh>
    <phoneticPr fontId="1"/>
  </si>
  <si>
    <t>旅行代金3万円以上</t>
    <rPh sb="0" eb="2">
      <t>リョコウ</t>
    </rPh>
    <rPh sb="2" eb="4">
      <t>ダイキン</t>
    </rPh>
    <rPh sb="5" eb="6">
      <t>マン</t>
    </rPh>
    <rPh sb="6" eb="7">
      <t>エン</t>
    </rPh>
    <rPh sb="7" eb="9">
      <t>イジョウ</t>
    </rPh>
    <phoneticPr fontId="1"/>
  </si>
  <si>
    <t>旅行代金1万円以上</t>
    <rPh sb="0" eb="2">
      <t>リョコウ</t>
    </rPh>
    <rPh sb="2" eb="4">
      <t>ダイキン</t>
    </rPh>
    <rPh sb="5" eb="6">
      <t>マン</t>
    </rPh>
    <rPh sb="6" eb="7">
      <t>エン</t>
    </rPh>
    <rPh sb="7" eb="9">
      <t>イジョウ</t>
    </rPh>
    <phoneticPr fontId="1"/>
  </si>
  <si>
    <t>旅行代金6万円以上</t>
    <rPh sb="0" eb="2">
      <t>リョコウ</t>
    </rPh>
    <rPh sb="2" eb="4">
      <t>ダイキン</t>
    </rPh>
    <rPh sb="5" eb="6">
      <t>マン</t>
    </rPh>
    <rPh sb="6" eb="7">
      <t>エン</t>
    </rPh>
    <rPh sb="7" eb="9">
      <t>イジョウ</t>
    </rPh>
    <phoneticPr fontId="1"/>
  </si>
  <si>
    <t>旅行代金2万円以上(石川県民のみ）</t>
    <rPh sb="0" eb="2">
      <t>リョコウ</t>
    </rPh>
    <rPh sb="2" eb="4">
      <t>ダイキン</t>
    </rPh>
    <rPh sb="5" eb="6">
      <t>マン</t>
    </rPh>
    <rPh sb="6" eb="7">
      <t>エン</t>
    </rPh>
    <rPh sb="7" eb="9">
      <t>イジョウ</t>
    </rPh>
    <rPh sb="10" eb="12">
      <t>イシカワ</t>
    </rPh>
    <rPh sb="12" eb="13">
      <t>ケン</t>
    </rPh>
    <rPh sb="13" eb="14">
      <t>ミン</t>
    </rPh>
    <phoneticPr fontId="1"/>
  </si>
  <si>
    <t>県民向け県内旅行応援事業（第２弾：R3.4.1～R3.4.27）
県民向け県内旅行応援事業（第３弾：R3.7.1～R4.10.10）</t>
    <rPh sb="0" eb="3">
      <t>ケンミンム</t>
    </rPh>
    <rPh sb="4" eb="6">
      <t>ケンナイ</t>
    </rPh>
    <rPh sb="6" eb="8">
      <t>リョコウ</t>
    </rPh>
    <rPh sb="8" eb="12">
      <t>オウエンジギョウ</t>
    </rPh>
    <rPh sb="13" eb="14">
      <t>ダイ</t>
    </rPh>
    <rPh sb="15" eb="16">
      <t>ダン</t>
    </rPh>
    <phoneticPr fontId="1"/>
  </si>
  <si>
    <t>・参加事業者には、事業を適切に実施する旨の同意事項に同意した上で参画申込書を提出させた</t>
    <rPh sb="9" eb="11">
      <t>ジギョウ</t>
    </rPh>
    <rPh sb="12" eb="14">
      <t>テキセツ</t>
    </rPh>
    <rPh sb="15" eb="17">
      <t>ジッシ</t>
    </rPh>
    <rPh sb="19" eb="20">
      <t>ムネ</t>
    </rPh>
    <rPh sb="21" eb="25">
      <t>ドウイジコウ</t>
    </rPh>
    <rPh sb="26" eb="28">
      <t>ドウイ</t>
    </rPh>
    <rPh sb="30" eb="31">
      <t>ウエ</t>
    </rPh>
    <rPh sb="32" eb="34">
      <t>サンカク</t>
    </rPh>
    <rPh sb="34" eb="37">
      <t>モウシコミショ</t>
    </rPh>
    <phoneticPr fontId="1"/>
  </si>
  <si>
    <r>
      <t>②-6：</t>
    </r>
    <r>
      <rPr>
        <sz val="6"/>
        <rFont val="ＭＳ Ｐゴシック"/>
        <family val="3"/>
        <charset val="128"/>
      </rPr>
      <t xml:space="preserve"> </t>
    </r>
    <r>
      <rPr>
        <sz val="9"/>
        <rFont val="ＭＳ Ｐゴシック"/>
        <family val="3"/>
        <charset val="128"/>
      </rPr>
      <t>旅行会社経由(日帰り)</t>
    </r>
    <rPh sb="12" eb="14">
      <t>ヒガエ</t>
    </rPh>
    <phoneticPr fontId="1"/>
  </si>
  <si>
    <r>
      <t>②-13：</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</si>
</sst>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 x14ac:knownFonts="1">
    <font>
      <sz val="11"/>
      <color theme="1"/>
      <name val="游ゴシック"/>
      <family val="2"/>
      <scheme val="minor"/>
    </font>
    <font>
      <sz val="6"/>
      <name val="游ゴシック"/>
      <family val="3"/>
      <charset val="128"/>
      <scheme val="minor"/>
    </font>
    <font>
      <sz val="9"/>
      <name val="ＭＳ Ｐゴシック"/>
      <family val="3"/>
      <charset val="128"/>
    </font>
    <font>
      <sz val="11"/>
      <name val="ＭＳ Ｐゴシック"/>
      <family val="3"/>
      <charset val="128"/>
    </font>
    <font>
      <sz val="11"/>
      <color theme="1"/>
      <name val="游ゴシック"/>
      <family val="2"/>
      <scheme val="minor"/>
    </font>
    <font>
      <b/>
      <sz val="10"/>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3">
    <xf numFmtId="0" fontId="0" fillId="0" borderId="0"/>
    <xf numFmtId="0" fontId="3" fillId="0" borderId="0"/>
    <xf numFmtId="38" fontId="4" fillId="0" borderId="0" applyFont="0" applyFill="0" applyBorder="0" applyAlignment="0" applyProtection="0">
      <alignment vertical="center"/>
    </xf>
  </cellStyleXfs>
  <cellXfs count="173">
    <xf numFmtId="0" fontId="0" fillId="0" borderId="0" xfId="0"/>
    <xf numFmtId="0" fontId="2" fillId="0" borderId="7"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vertical="center"/>
    </xf>
    <xf numFmtId="0" fontId="5" fillId="0" borderId="0" xfId="0" applyFont="1" applyAlignment="1">
      <alignment vertical="center"/>
    </xf>
    <xf numFmtId="57" fontId="6" fillId="0" borderId="1" xfId="0" applyNumberFormat="1" applyFont="1" applyBorder="1" applyAlignment="1">
      <alignment horizontal="center" vertical="center"/>
    </xf>
    <xf numFmtId="0" fontId="5" fillId="0" borderId="0" xfId="0" applyFont="1" applyAlignment="1">
      <alignment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vertical="center"/>
    </xf>
    <xf numFmtId="0" fontId="2" fillId="0" borderId="22" xfId="0" applyFont="1" applyBorder="1" applyAlignment="1">
      <alignment vertical="center" wrapText="1"/>
    </xf>
    <xf numFmtId="0" fontId="2" fillId="0" borderId="23" xfId="0" applyFont="1" applyBorder="1" applyAlignment="1">
      <alignment vertical="center"/>
    </xf>
    <xf numFmtId="3" fontId="2" fillId="0" borderId="23" xfId="0" applyNumberFormat="1" applyFont="1" applyBorder="1" applyAlignment="1">
      <alignment horizontal="right" vertical="center"/>
    </xf>
    <xf numFmtId="3" fontId="2" fillId="0" borderId="24" xfId="0" applyNumberFormat="1" applyFont="1" applyBorder="1" applyAlignment="1">
      <alignment horizontal="right" vertical="center"/>
    </xf>
    <xf numFmtId="0" fontId="2" fillId="0" borderId="25" xfId="0" applyFont="1" applyBorder="1" applyAlignment="1">
      <alignment vertical="center" wrapText="1"/>
    </xf>
    <xf numFmtId="0" fontId="2" fillId="0" borderId="21" xfId="0" applyFont="1" applyBorder="1" applyAlignment="1">
      <alignment vertical="center"/>
    </xf>
    <xf numFmtId="3" fontId="2" fillId="0" borderId="21" xfId="0" applyNumberFormat="1" applyFont="1" applyBorder="1" applyAlignment="1">
      <alignment horizontal="right" vertical="center"/>
    </xf>
    <xf numFmtId="3" fontId="2" fillId="0" borderId="26" xfId="0" applyNumberFormat="1" applyFont="1" applyBorder="1" applyAlignment="1">
      <alignment horizontal="right" vertical="center"/>
    </xf>
    <xf numFmtId="0" fontId="2" fillId="0" borderId="41" xfId="0" applyFont="1" applyBorder="1" applyAlignment="1">
      <alignment vertical="center"/>
    </xf>
    <xf numFmtId="0" fontId="2" fillId="0" borderId="33" xfId="0" applyFont="1" applyBorder="1" applyAlignment="1">
      <alignment vertical="center"/>
    </xf>
    <xf numFmtId="3" fontId="2" fillId="0" borderId="48" xfId="0" applyNumberFormat="1" applyFont="1" applyBorder="1" applyAlignment="1">
      <alignment horizontal="right" vertical="center"/>
    </xf>
    <xf numFmtId="3" fontId="2" fillId="0" borderId="49" xfId="0" applyNumberFormat="1" applyFont="1" applyBorder="1" applyAlignment="1">
      <alignment horizontal="right" vertical="center"/>
    </xf>
    <xf numFmtId="0" fontId="2" fillId="0" borderId="43" xfId="0" applyFont="1" applyBorder="1" applyAlignment="1">
      <alignment horizontal="right" vertical="center"/>
    </xf>
    <xf numFmtId="0" fontId="2" fillId="0" borderId="44" xfId="0" applyFont="1" applyBorder="1" applyAlignment="1">
      <alignment horizontal="right" vertical="center"/>
    </xf>
    <xf numFmtId="3" fontId="2" fillId="0" borderId="45"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20" xfId="0" applyNumberFormat="1" applyFont="1" applyBorder="1" applyAlignment="1">
      <alignment horizontal="righ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Alignment="1">
      <alignment vertical="center" wrapText="1"/>
    </xf>
    <xf numFmtId="0" fontId="6" fillId="0" borderId="0" xfId="0" applyFont="1" applyAlignment="1">
      <alignment horizontal="center" vertical="center"/>
    </xf>
    <xf numFmtId="0" fontId="2" fillId="0" borderId="25" xfId="0" applyFont="1" applyBorder="1" applyAlignment="1">
      <alignment horizontal="center" vertical="center" wrapText="1"/>
    </xf>
    <xf numFmtId="9" fontId="2" fillId="0" borderId="0" xfId="0" applyNumberFormat="1" applyFont="1" applyAlignment="1">
      <alignment vertical="center"/>
    </xf>
    <xf numFmtId="0" fontId="2" fillId="0" borderId="21"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3" fontId="2" fillId="0" borderId="33" xfId="0" applyNumberFormat="1" applyFont="1" applyBorder="1" applyAlignment="1">
      <alignment horizontal="right" vertical="center"/>
    </xf>
    <xf numFmtId="3" fontId="2" fillId="0" borderId="35" xfId="0" applyNumberFormat="1" applyFont="1" applyBorder="1" applyAlignment="1">
      <alignment horizontal="right" vertical="center"/>
    </xf>
    <xf numFmtId="0" fontId="2" fillId="0" borderId="22" xfId="0" applyFont="1" applyBorder="1" applyAlignment="1">
      <alignment vertical="center"/>
    </xf>
    <xf numFmtId="0" fontId="2" fillId="0" borderId="23" xfId="0" applyFont="1" applyBorder="1" applyAlignment="1">
      <alignment vertical="center"/>
    </xf>
    <xf numFmtId="38" fontId="2" fillId="0" borderId="23" xfId="2" applyFont="1" applyFill="1" applyBorder="1" applyAlignment="1">
      <alignment horizontal="right" vertical="center"/>
    </xf>
    <xf numFmtId="38" fontId="2" fillId="0" borderId="24" xfId="2" applyFont="1" applyFill="1" applyBorder="1" applyAlignment="1">
      <alignment horizontal="righ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38" fontId="2" fillId="0" borderId="28" xfId="2" applyFont="1" applyFill="1" applyBorder="1" applyAlignment="1">
      <alignment horizontal="right" vertical="center"/>
    </xf>
    <xf numFmtId="38" fontId="2" fillId="0" borderId="29" xfId="2" applyFont="1" applyFill="1" applyBorder="1" applyAlignment="1">
      <alignment horizontal="right" vertical="center"/>
    </xf>
    <xf numFmtId="0" fontId="2" fillId="0" borderId="30" xfId="0" applyFont="1" applyBorder="1" applyAlignment="1">
      <alignment vertical="center"/>
    </xf>
    <xf numFmtId="0" fontId="2" fillId="0" borderId="31" xfId="0" applyFont="1" applyBorder="1" applyAlignment="1">
      <alignment vertical="center"/>
    </xf>
    <xf numFmtId="3" fontId="2" fillId="0" borderId="59" xfId="0" applyNumberFormat="1" applyFont="1" applyBorder="1" applyAlignment="1">
      <alignment horizontal="right" vertical="center"/>
    </xf>
    <xf numFmtId="3" fontId="2" fillId="0" borderId="60" xfId="0" applyNumberFormat="1" applyFont="1" applyBorder="1" applyAlignment="1">
      <alignment horizontal="right" vertical="center"/>
    </xf>
    <xf numFmtId="3" fontId="2" fillId="0" borderId="61" xfId="0" applyNumberFormat="1" applyFont="1" applyBorder="1" applyAlignment="1">
      <alignment horizontal="right" vertical="center"/>
    </xf>
    <xf numFmtId="0" fontId="2" fillId="0" borderId="27" xfId="0" applyFont="1" applyBorder="1" applyAlignment="1">
      <alignment vertical="center"/>
    </xf>
    <xf numFmtId="0" fontId="2" fillId="0" borderId="28" xfId="0" applyFont="1" applyBorder="1" applyAlignment="1">
      <alignment vertical="center"/>
    </xf>
    <xf numFmtId="3" fontId="2" fillId="0" borderId="56" xfId="0" applyNumberFormat="1" applyFont="1" applyBorder="1" applyAlignment="1">
      <alignment horizontal="right" vertical="center"/>
    </xf>
    <xf numFmtId="3" fontId="2" fillId="0" borderId="57" xfId="0" applyNumberFormat="1" applyFont="1" applyBorder="1" applyAlignment="1">
      <alignment horizontal="right" vertical="center"/>
    </xf>
    <xf numFmtId="3" fontId="2" fillId="0" borderId="58" xfId="0" applyNumberFormat="1"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57" fontId="2" fillId="0" borderId="3" xfId="0" applyNumberFormat="1" applyFont="1" applyBorder="1" applyAlignment="1">
      <alignment horizontal="center" vertical="center"/>
    </xf>
    <xf numFmtId="57" fontId="2" fillId="0" borderId="3" xfId="0" applyNumberFormat="1" applyFont="1" applyBorder="1" applyAlignment="1">
      <alignment horizontal="center" vertical="center"/>
    </xf>
    <xf numFmtId="57" fontId="2" fillId="0" borderId="5" xfId="0" applyNumberFormat="1" applyFont="1" applyBorder="1" applyAlignment="1">
      <alignment horizontal="center" vertical="center"/>
    </xf>
    <xf numFmtId="57" fontId="2" fillId="0" borderId="0" xfId="0" applyNumberFormat="1" applyFont="1" applyAlignment="1">
      <alignment horizontal="center" vertical="center"/>
    </xf>
    <xf numFmtId="0" fontId="2" fillId="0" borderId="9" xfId="0" applyFont="1" applyBorder="1" applyAlignment="1">
      <alignment vertical="center"/>
    </xf>
    <xf numFmtId="0" fontId="2" fillId="0" borderId="4" xfId="0" applyFont="1" applyBorder="1" applyAlignment="1">
      <alignment vertical="center"/>
    </xf>
    <xf numFmtId="57" fontId="2" fillId="0" borderId="4" xfId="0" applyNumberFormat="1" applyFont="1" applyBorder="1" applyAlignment="1">
      <alignment horizontal="center" vertical="center"/>
    </xf>
    <xf numFmtId="57" fontId="2" fillId="0" borderId="4" xfId="0" applyNumberFormat="1" applyFont="1" applyBorder="1" applyAlignment="1">
      <alignment horizontal="center" vertical="center"/>
    </xf>
    <xf numFmtId="57" fontId="2" fillId="0" borderId="6"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0" xfId="0" applyNumberFormat="1" applyFont="1" applyAlignment="1">
      <alignment horizontal="center" vertical="center"/>
    </xf>
    <xf numFmtId="0" fontId="2" fillId="0" borderId="8" xfId="0" applyFont="1" applyBorder="1" applyAlignment="1">
      <alignment vertical="center" wrapText="1"/>
    </xf>
    <xf numFmtId="0" fontId="2" fillId="0" borderId="3" xfId="0" applyFont="1" applyBorder="1" applyAlignment="1">
      <alignment vertical="center"/>
    </xf>
    <xf numFmtId="9" fontId="2" fillId="0" borderId="3" xfId="0" applyNumberFormat="1" applyFont="1" applyBorder="1" applyAlignment="1">
      <alignment horizontal="center" vertical="center"/>
    </xf>
    <xf numFmtId="9" fontId="2" fillId="0" borderId="5" xfId="0" applyNumberFormat="1" applyFont="1" applyBorder="1" applyAlignment="1">
      <alignment horizontal="center" vertical="center"/>
    </xf>
    <xf numFmtId="0" fontId="2" fillId="0" borderId="9" xfId="0" applyFont="1" applyBorder="1" applyAlignment="1">
      <alignment vertical="center" wrapText="1"/>
    </xf>
    <xf numFmtId="0" fontId="2" fillId="0" borderId="4" xfId="0" applyFont="1" applyBorder="1" applyAlignment="1">
      <alignment vertical="center"/>
    </xf>
    <xf numFmtId="9" fontId="2" fillId="0" borderId="4" xfId="0" applyNumberFormat="1" applyFont="1" applyBorder="1" applyAlignment="1">
      <alignment horizontal="center" vertical="center"/>
    </xf>
    <xf numFmtId="9" fontId="2" fillId="0" borderId="6" xfId="0" applyNumberFormat="1" applyFont="1" applyBorder="1" applyAlignment="1">
      <alignment horizontal="center" vertical="center"/>
    </xf>
    <xf numFmtId="0" fontId="6" fillId="0" borderId="0" xfId="0" applyFont="1" applyAlignment="1">
      <alignment horizontal="right" vertical="center"/>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3" fontId="2" fillId="0" borderId="24" xfId="0" applyNumberFormat="1" applyFont="1" applyBorder="1" applyAlignment="1">
      <alignment vertical="center"/>
    </xf>
    <xf numFmtId="3" fontId="2" fillId="0" borderId="0" xfId="0" applyNumberFormat="1" applyFont="1" applyAlignment="1">
      <alignment horizontal="center" vertical="center"/>
    </xf>
    <xf numFmtId="3" fontId="2" fillId="0" borderId="26" xfId="0" applyNumberFormat="1" applyFont="1" applyBorder="1" applyAlignment="1">
      <alignment vertical="center"/>
    </xf>
    <xf numFmtId="0" fontId="2" fillId="0" borderId="50" xfId="0" applyFont="1" applyBorder="1" applyAlignment="1">
      <alignment vertical="center"/>
    </xf>
    <xf numFmtId="0" fontId="2" fillId="0" borderId="48" xfId="0" applyFont="1" applyBorder="1" applyAlignment="1">
      <alignment vertical="center"/>
    </xf>
    <xf numFmtId="3" fontId="2" fillId="0" borderId="49" xfId="0" applyNumberFormat="1" applyFont="1" applyBorder="1" applyAlignment="1">
      <alignment vertical="center"/>
    </xf>
    <xf numFmtId="3" fontId="2" fillId="0" borderId="40" xfId="0" applyNumberFormat="1" applyFont="1" applyBorder="1" applyAlignment="1">
      <alignment vertical="center"/>
    </xf>
    <xf numFmtId="3" fontId="2" fillId="0" borderId="0" xfId="0" applyNumberFormat="1" applyFont="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left" vertical="center"/>
    </xf>
    <xf numFmtId="0" fontId="2" fillId="0" borderId="21" xfId="0" applyFont="1" applyBorder="1" applyAlignment="1">
      <alignment horizontal="left" vertical="center"/>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1" xfId="0" applyFont="1" applyBorder="1" applyAlignment="1">
      <alignment horizontal="left" vertical="top" wrapText="1"/>
    </xf>
    <xf numFmtId="3" fontId="2" fillId="2" borderId="21" xfId="0" applyNumberFormat="1" applyFont="1" applyFill="1" applyBorder="1" applyAlignment="1">
      <alignment horizontal="right" vertical="center"/>
    </xf>
    <xf numFmtId="3" fontId="2" fillId="0" borderId="21" xfId="0" applyNumberFormat="1" applyFont="1" applyBorder="1" applyAlignment="1">
      <alignment horizontal="right" vertical="center"/>
    </xf>
    <xf numFmtId="177" fontId="2" fillId="0" borderId="21" xfId="0" applyNumberFormat="1" applyFont="1" applyBorder="1" applyAlignment="1">
      <alignment horizontal="center" vertical="center"/>
    </xf>
    <xf numFmtId="3" fontId="2" fillId="0" borderId="21" xfId="0" applyNumberFormat="1" applyFont="1" applyBorder="1" applyAlignment="1">
      <alignment horizontal="center" vertical="center"/>
    </xf>
    <xf numFmtId="0" fontId="8" fillId="0" borderId="26" xfId="0" applyFont="1" applyBorder="1" applyAlignment="1">
      <alignment horizontal="left" vertical="center" shrinkToFit="1"/>
    </xf>
    <xf numFmtId="0" fontId="2" fillId="0" borderId="21" xfId="0" applyFont="1" applyBorder="1" applyAlignment="1">
      <alignment horizontal="left" vertical="top"/>
    </xf>
    <xf numFmtId="0" fontId="2" fillId="0" borderId="26" xfId="0" applyFont="1" applyBorder="1" applyAlignment="1">
      <alignment horizontal="left" vertical="center"/>
    </xf>
    <xf numFmtId="177" fontId="2" fillId="0" borderId="21" xfId="0" applyNumberFormat="1" applyFont="1" applyBorder="1" applyAlignment="1">
      <alignment vertical="center"/>
    </xf>
    <xf numFmtId="177" fontId="2" fillId="0" borderId="21" xfId="0" applyNumberFormat="1" applyFont="1" applyBorder="1" applyAlignment="1">
      <alignment horizontal="right" vertical="center"/>
    </xf>
    <xf numFmtId="0" fontId="2" fillId="0" borderId="33" xfId="0" applyFont="1" applyBorder="1" applyAlignment="1">
      <alignment horizontal="left" vertical="top"/>
    </xf>
    <xf numFmtId="3" fontId="2" fillId="2" borderId="33" xfId="0" applyNumberFormat="1" applyFont="1" applyFill="1" applyBorder="1" applyAlignment="1">
      <alignment horizontal="right" vertical="center"/>
    </xf>
    <xf numFmtId="3" fontId="2" fillId="0" borderId="33" xfId="0" applyNumberFormat="1" applyFont="1" applyBorder="1" applyAlignment="1">
      <alignment horizontal="right" vertical="center"/>
    </xf>
    <xf numFmtId="177" fontId="2" fillId="0" borderId="33" xfId="0" applyNumberFormat="1" applyFont="1" applyBorder="1" applyAlignment="1">
      <alignment horizontal="center" vertical="center"/>
    </xf>
    <xf numFmtId="0" fontId="2" fillId="0" borderId="35" xfId="0" applyFont="1" applyBorder="1" applyAlignment="1">
      <alignment horizontal="left" vertical="center"/>
    </xf>
    <xf numFmtId="0" fontId="2" fillId="0" borderId="34" xfId="0" applyFont="1" applyBorder="1" applyAlignment="1">
      <alignment horizontal="center" vertical="center" wrapText="1"/>
    </xf>
    <xf numFmtId="0" fontId="2" fillId="0" borderId="36" xfId="0" applyFont="1" applyBorder="1" applyAlignment="1">
      <alignment horizontal="right" vertical="center"/>
    </xf>
    <xf numFmtId="3" fontId="2" fillId="0" borderId="37" xfId="0" applyNumberFormat="1" applyFont="1" applyBorder="1" applyAlignment="1">
      <alignment horizontal="right" vertical="center"/>
    </xf>
    <xf numFmtId="3" fontId="2" fillId="2" borderId="37" xfId="0" applyNumberFormat="1" applyFont="1" applyFill="1" applyBorder="1" applyAlignment="1">
      <alignment horizontal="right" vertical="center"/>
    </xf>
    <xf numFmtId="177" fontId="2" fillId="2" borderId="37" xfId="0" applyNumberFormat="1" applyFont="1" applyFill="1" applyBorder="1" applyAlignment="1">
      <alignment horizontal="center" vertical="center"/>
    </xf>
    <xf numFmtId="0" fontId="2" fillId="2" borderId="38" xfId="0" applyFont="1" applyFill="1" applyBorder="1" applyAlignment="1">
      <alignment horizontal="left" vertical="center"/>
    </xf>
    <xf numFmtId="0" fontId="2" fillId="0" borderId="31" xfId="0" applyFont="1" applyBorder="1" applyAlignment="1">
      <alignment horizontal="left" vertical="top" wrapText="1"/>
    </xf>
    <xf numFmtId="3" fontId="2" fillId="2" borderId="31" xfId="0" applyNumberFormat="1" applyFont="1" applyFill="1" applyBorder="1" applyAlignment="1">
      <alignment horizontal="right" vertical="center"/>
    </xf>
    <xf numFmtId="3" fontId="2" fillId="0" borderId="31" xfId="0" applyNumberFormat="1" applyFont="1" applyBorder="1" applyAlignment="1">
      <alignment horizontal="right" vertical="center"/>
    </xf>
    <xf numFmtId="177" fontId="2" fillId="0" borderId="31" xfId="0" applyNumberFormat="1" applyFont="1" applyBorder="1" applyAlignment="1">
      <alignment horizontal="center" vertical="center"/>
    </xf>
    <xf numFmtId="3" fontId="2" fillId="0" borderId="31" xfId="0" applyNumberFormat="1" applyFont="1" applyBorder="1" applyAlignment="1">
      <alignment horizontal="center" vertical="center"/>
    </xf>
    <xf numFmtId="0" fontId="2" fillId="0" borderId="32" xfId="0" applyFont="1" applyBorder="1" applyAlignment="1">
      <alignment horizontal="left" vertical="center"/>
    </xf>
    <xf numFmtId="0" fontId="2" fillId="0" borderId="31" xfId="0" applyFont="1" applyBorder="1" applyAlignment="1">
      <alignment horizontal="left" vertical="top"/>
    </xf>
    <xf numFmtId="0" fontId="2" fillId="0" borderId="25" xfId="0" applyFont="1" applyBorder="1" applyAlignment="1">
      <alignment horizontal="center" vertical="center"/>
    </xf>
    <xf numFmtId="0" fontId="2" fillId="0" borderId="51" xfId="0" applyFont="1" applyBorder="1" applyAlignment="1">
      <alignment horizontal="center" vertical="center"/>
    </xf>
    <xf numFmtId="3" fontId="2" fillId="2" borderId="37" xfId="0" applyNumberFormat="1" applyFont="1" applyFill="1" applyBorder="1" applyAlignment="1">
      <alignment horizontal="center" vertical="center"/>
    </xf>
    <xf numFmtId="0" fontId="2" fillId="0" borderId="42" xfId="0" applyFont="1" applyBorder="1" applyAlignment="1">
      <alignment horizontal="right" vertical="center"/>
    </xf>
    <xf numFmtId="0" fontId="2" fillId="0" borderId="39" xfId="0" applyFont="1" applyBorder="1" applyAlignment="1">
      <alignment horizontal="right" vertical="center"/>
    </xf>
    <xf numFmtId="3" fontId="2" fillId="0" borderId="39" xfId="0" applyNumberFormat="1" applyFont="1" applyBorder="1" applyAlignment="1">
      <alignment horizontal="right" vertical="center"/>
    </xf>
    <xf numFmtId="3" fontId="2" fillId="2" borderId="39" xfId="0" applyNumberFormat="1" applyFont="1" applyFill="1" applyBorder="1" applyAlignment="1">
      <alignment horizontal="right" vertical="center"/>
    </xf>
    <xf numFmtId="177" fontId="2" fillId="2" borderId="39" xfId="0" applyNumberFormat="1" applyFont="1" applyFill="1" applyBorder="1" applyAlignment="1">
      <alignment vertical="center"/>
    </xf>
    <xf numFmtId="3" fontId="2" fillId="2" borderId="39" xfId="0" applyNumberFormat="1" applyFont="1" applyFill="1" applyBorder="1" applyAlignment="1">
      <alignment vertical="center"/>
    </xf>
    <xf numFmtId="0" fontId="2" fillId="2" borderId="40" xfId="0" applyFont="1" applyFill="1" applyBorder="1" applyAlignment="1">
      <alignment horizontal="left" vertical="center"/>
    </xf>
    <xf numFmtId="38" fontId="2" fillId="0" borderId="32" xfId="2" applyFont="1" applyBorder="1" applyAlignment="1">
      <alignment horizontal="right" vertical="center"/>
    </xf>
    <xf numFmtId="176" fontId="2" fillId="0" borderId="0" xfId="0" applyNumberFormat="1" applyFont="1" applyAlignment="1">
      <alignment horizontal="center" vertical="center"/>
    </xf>
    <xf numFmtId="38" fontId="2" fillId="0" borderId="29" xfId="2" applyFont="1" applyBorder="1" applyAlignment="1">
      <alignment horizontal="right" vertical="center"/>
    </xf>
    <xf numFmtId="176" fontId="2" fillId="0" borderId="0" xfId="0" applyNumberFormat="1" applyFont="1" applyAlignment="1">
      <alignment horizontal="center" vertical="center"/>
    </xf>
    <xf numFmtId="3" fontId="2" fillId="0" borderId="24" xfId="0" applyNumberFormat="1" applyFont="1" applyBorder="1" applyAlignment="1">
      <alignment horizontal="right" vertical="center"/>
    </xf>
    <xf numFmtId="3" fontId="2" fillId="0" borderId="29" xfId="0" applyNumberFormat="1" applyFont="1" applyBorder="1" applyAlignment="1">
      <alignment horizontal="right" vertical="center"/>
    </xf>
    <xf numFmtId="0" fontId="2" fillId="0" borderId="12" xfId="0" applyFont="1" applyBorder="1" applyAlignment="1">
      <alignment horizontal="center" vertical="center"/>
    </xf>
    <xf numFmtId="57" fontId="2" fillId="2" borderId="13" xfId="0" applyNumberFormat="1" applyFont="1" applyFill="1" applyBorder="1" applyAlignment="1">
      <alignment horizontal="center" vertical="center"/>
    </xf>
    <xf numFmtId="57" fontId="2" fillId="2" borderId="52" xfId="0" applyNumberFormat="1" applyFont="1" applyFill="1" applyBorder="1" applyAlignment="1">
      <alignment horizontal="center" vertical="center"/>
    </xf>
    <xf numFmtId="57" fontId="2" fillId="2" borderId="17" xfId="0" applyNumberFormat="1" applyFont="1" applyFill="1" applyBorder="1" applyAlignment="1">
      <alignment horizontal="center" vertical="center"/>
    </xf>
    <xf numFmtId="57" fontId="2" fillId="2" borderId="53" xfId="0" applyNumberFormat="1" applyFont="1" applyFill="1" applyBorder="1" applyAlignment="1">
      <alignment horizontal="center" vertical="center"/>
    </xf>
    <xf numFmtId="0" fontId="2" fillId="0" borderId="18" xfId="0" applyFont="1" applyBorder="1" applyAlignment="1">
      <alignment vertical="center"/>
    </xf>
    <xf numFmtId="0" fontId="2" fillId="0" borderId="2" xfId="0" applyFont="1" applyBorder="1" applyAlignment="1">
      <alignment vertical="center"/>
    </xf>
    <xf numFmtId="57" fontId="2" fillId="2" borderId="54" xfId="0" applyNumberFormat="1" applyFont="1" applyFill="1" applyBorder="1" applyAlignment="1">
      <alignment horizontal="center" vertical="center"/>
    </xf>
    <xf numFmtId="57" fontId="2" fillId="2" borderId="19" xfId="0" applyNumberFormat="1" applyFont="1" applyFill="1" applyBorder="1" applyAlignment="1">
      <alignment horizontal="center" vertical="center"/>
    </xf>
    <xf numFmtId="57" fontId="2" fillId="2" borderId="55" xfId="0" applyNumberFormat="1" applyFont="1" applyFill="1" applyBorder="1" applyAlignment="1">
      <alignment horizontal="center" vertical="center"/>
    </xf>
    <xf numFmtId="57" fontId="2" fillId="2" borderId="20" xfId="0" applyNumberFormat="1" applyFont="1" applyFill="1" applyBorder="1" applyAlignment="1">
      <alignment horizontal="center" vertical="center"/>
    </xf>
    <xf numFmtId="0" fontId="2" fillId="0" borderId="7" xfId="0" applyFont="1" applyBorder="1" applyAlignment="1">
      <alignment vertical="center"/>
    </xf>
    <xf numFmtId="0" fontId="2" fillId="0" borderId="10" xfId="0" applyFont="1" applyBorder="1" applyAlignment="1">
      <alignment vertical="center"/>
    </xf>
    <xf numFmtId="9" fontId="2" fillId="0" borderId="19" xfId="0" applyNumberFormat="1" applyFont="1" applyBorder="1" applyAlignment="1">
      <alignment horizontal="center" vertical="center"/>
    </xf>
    <xf numFmtId="9" fontId="2" fillId="0" borderId="20" xfId="0" applyNumberFormat="1" applyFont="1" applyBorder="1" applyAlignment="1">
      <alignment horizontal="center" vertical="center"/>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38" fontId="2" fillId="0" borderId="32" xfId="2" applyFont="1" applyFill="1" applyBorder="1" applyAlignment="1">
      <alignment horizontal="right" vertical="center"/>
    </xf>
    <xf numFmtId="38" fontId="2" fillId="0" borderId="29" xfId="2" applyFont="1" applyFill="1" applyBorder="1" applyAlignment="1">
      <alignment horizontal="right" vertical="center"/>
    </xf>
    <xf numFmtId="3" fontId="2" fillId="0" borderId="24" xfId="0" applyNumberFormat="1" applyFont="1" applyFill="1" applyBorder="1" applyAlignment="1">
      <alignment vertical="center"/>
    </xf>
    <xf numFmtId="3" fontId="2" fillId="0" borderId="26" xfId="0" applyNumberFormat="1" applyFont="1" applyFill="1" applyBorder="1" applyAlignment="1">
      <alignment vertical="center"/>
    </xf>
  </cellXfs>
  <cellStyles count="3">
    <cellStyle name="桁区切り" xfId="2" builtinId="6"/>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115" zoomScaleNormal="100" zoomScaleSheetLayoutView="115" workbookViewId="0">
      <selection activeCell="C7" sqref="C7:F7"/>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0.58203125" style="3" customWidth="1"/>
    <col min="5" max="5" width="25.58203125" style="3" customWidth="1"/>
    <col min="6" max="6" width="10.58203125" style="3" customWidth="1"/>
    <col min="7" max="7" width="15.58203125" style="3" customWidth="1"/>
    <col min="8" max="8" width="0.75" style="3" customWidth="1"/>
    <col min="9" max="10" width="9" style="3" customWidth="1"/>
    <col min="11" max="16384" width="9" style="3"/>
  </cols>
  <sheetData>
    <row r="1" spans="1:15" ht="18.75" customHeight="1" x14ac:dyDescent="0.55000000000000004">
      <c r="A1" s="2" t="s">
        <v>56</v>
      </c>
      <c r="B1" s="2"/>
      <c r="C1" s="2"/>
      <c r="D1" s="2"/>
      <c r="E1" s="2"/>
      <c r="F1" s="2"/>
      <c r="G1" s="2"/>
      <c r="H1" s="2"/>
    </row>
    <row r="2" spans="1:15" x14ac:dyDescent="0.55000000000000004">
      <c r="B2" s="4"/>
      <c r="C2" s="5" t="s">
        <v>0</v>
      </c>
      <c r="D2" s="6" t="s">
        <v>60</v>
      </c>
      <c r="E2" s="7"/>
      <c r="F2" s="5" t="s">
        <v>1</v>
      </c>
      <c r="G2" s="8">
        <v>45382</v>
      </c>
    </row>
    <row r="3" spans="1:15" ht="15" customHeight="1" x14ac:dyDescent="0.55000000000000004">
      <c r="B3" s="4"/>
      <c r="C3" s="7"/>
      <c r="D3" s="7"/>
      <c r="E3" s="7"/>
      <c r="F3" s="7"/>
      <c r="G3" s="7"/>
      <c r="H3" s="7"/>
    </row>
    <row r="4" spans="1:15" ht="15" customHeight="1" thickBot="1" x14ac:dyDescent="0.6">
      <c r="B4" s="3" t="s">
        <v>2</v>
      </c>
      <c r="C4" s="9" t="s">
        <v>3</v>
      </c>
      <c r="D4" s="9"/>
      <c r="E4" s="9"/>
      <c r="F4" s="9"/>
      <c r="G4" s="7"/>
    </row>
    <row r="5" spans="1:15" ht="32.25" customHeight="1" thickBot="1" x14ac:dyDescent="0.6">
      <c r="C5" s="10" t="s">
        <v>4</v>
      </c>
      <c r="D5" s="11"/>
      <c r="E5" s="12" t="s">
        <v>71</v>
      </c>
      <c r="F5" s="12"/>
      <c r="G5" s="13"/>
      <c r="H5" s="14"/>
    </row>
    <row r="6" spans="1:15" ht="15" customHeight="1" x14ac:dyDescent="0.55000000000000004"/>
    <row r="7" spans="1:15" ht="15" customHeight="1" thickBot="1" x14ac:dyDescent="0.6">
      <c r="B7" s="3" t="s">
        <v>5</v>
      </c>
      <c r="C7" s="9" t="s">
        <v>6</v>
      </c>
      <c r="D7" s="9"/>
      <c r="E7" s="9"/>
      <c r="F7" s="9"/>
    </row>
    <row r="8" spans="1:15" ht="15" customHeight="1" x14ac:dyDescent="0.55000000000000004">
      <c r="C8" s="15" t="s">
        <v>7</v>
      </c>
      <c r="D8" s="16" t="s">
        <v>8</v>
      </c>
      <c r="E8" s="17">
        <f>'R3.4'!E6+'R3.7'!E6+'R3.8'!E6+'R3.9'!E6+'R3.10'!E6+'R3.11'!E6+'R3.12'!E6+'R4.1'!E6+'R4.2'!E6+'R4.3'!E6+'R4.4'!E6+'R4.5'!E6+'R4.6'!E6+'R4.7'!E6+'R4.8'!E6+'R4.9'!E6+'R4.10'!E6+'R4.11'!E6</f>
        <v>4632642260</v>
      </c>
      <c r="F8" s="17"/>
      <c r="G8" s="18"/>
      <c r="H8" s="14"/>
    </row>
    <row r="9" spans="1:15" ht="15" customHeight="1" x14ac:dyDescent="0.55000000000000004">
      <c r="C9" s="19"/>
      <c r="D9" s="20" t="s">
        <v>9</v>
      </c>
      <c r="E9" s="21">
        <f>'R3.4'!E7+'R3.7'!E7+'R3.8'!E7+'R3.9'!E7+'R3.10'!E7+'R3.11'!E7+'R3.12'!E7+'R4.1'!E7+'R4.2'!E7+'R4.3'!E7+'R4.4'!E7+'R4.5'!E7+'R4.6'!E7+'R4.7'!E7+'R4.8'!E7+'R4.9'!E7+'R4.10'!E7+'R4.11'!E7</f>
        <v>3119020456</v>
      </c>
      <c r="F9" s="21"/>
      <c r="G9" s="22"/>
      <c r="H9" s="14"/>
    </row>
    <row r="10" spans="1:15" ht="15" customHeight="1" x14ac:dyDescent="0.55000000000000004">
      <c r="C10" s="19"/>
      <c r="D10" s="20" t="s">
        <v>10</v>
      </c>
      <c r="E10" s="21">
        <f>'R3.4'!E8+'R3.7'!E8+'R3.8'!E8+'R3.9'!E8+'R3.10'!E8+'R3.11'!E8+'R3.12'!E8+'R4.1'!E8+'R4.2'!E8+'R4.3'!E8+'R4.4'!E8+'R4.5'!E8+'R4.6'!E8+'R4.7'!E8+'R4.8'!E8+'R4.9'!E8+'R4.10'!E8+'R4.11'!E8</f>
        <v>12390765393</v>
      </c>
      <c r="F10" s="21"/>
      <c r="G10" s="22"/>
      <c r="H10" s="14"/>
    </row>
    <row r="11" spans="1:15" ht="15" customHeight="1" x14ac:dyDescent="0.55000000000000004">
      <c r="C11" s="23"/>
      <c r="D11" s="24" t="s">
        <v>11</v>
      </c>
      <c r="E11" s="25">
        <f>'R3.4'!E9+'R3.7'!E9+'R3.8'!E9+'R3.9'!E9+'R3.10'!E9+'R3.11'!E9+'R3.12'!E9+'R4.1'!E9+'R4.2'!E9+'R4.3'!E9+'R4.4'!E9+'R4.5'!E9+'R4.6'!E9+'R4.7'!E9+'R4.8'!E9+'R4.9'!E9+'R4.10'!E9+'R4.11'!E9</f>
        <v>616337485</v>
      </c>
      <c r="F11" s="25"/>
      <c r="G11" s="26"/>
      <c r="H11" s="14"/>
    </row>
    <row r="12" spans="1:15" ht="15" customHeight="1" thickBot="1" x14ac:dyDescent="0.6">
      <c r="C12" s="27" t="s">
        <v>47</v>
      </c>
      <c r="D12" s="28"/>
      <c r="E12" s="29">
        <f>SUM(E8:G11)</f>
        <v>20758765594</v>
      </c>
      <c r="F12" s="30"/>
      <c r="G12" s="31"/>
      <c r="H12" s="14"/>
    </row>
    <row r="13" spans="1:15" x14ac:dyDescent="0.55000000000000004">
      <c r="C13" s="32" t="s">
        <v>12</v>
      </c>
      <c r="D13" s="33"/>
      <c r="E13" s="33"/>
      <c r="F13" s="33"/>
      <c r="G13" s="34"/>
      <c r="H13" s="35"/>
      <c r="N13" s="36"/>
      <c r="O13" s="36"/>
    </row>
    <row r="14" spans="1:15" ht="15" customHeight="1" x14ac:dyDescent="0.55000000000000004">
      <c r="C14" s="37" t="s">
        <v>13</v>
      </c>
      <c r="D14" s="20" t="s">
        <v>14</v>
      </c>
      <c r="E14" s="21">
        <f>'R3.4'!E23+'R3.7'!E23+'R3.8'!E23+'R3.9'!E23+'R3.10'!E23+'R3.11'!E23+'R3.12'!E23+'R4.1'!E23+'R4.2'!E23+'R4.3'!E23+'R4.4'!E23+'R4.5'!E23+'R4.6'!E23+'R4.7'!E23+'R4.8'!E23+'R4.9'!E23+'R4.10'!E23+'R4.11'!E23</f>
        <v>1209258944</v>
      </c>
      <c r="F14" s="21"/>
      <c r="G14" s="22"/>
      <c r="H14" s="38"/>
      <c r="N14" s="36"/>
      <c r="O14" s="36"/>
    </row>
    <row r="15" spans="1:15" ht="15" customHeight="1" x14ac:dyDescent="0.55000000000000004">
      <c r="C15" s="37"/>
      <c r="D15" s="39" t="s">
        <v>73</v>
      </c>
      <c r="E15" s="21">
        <f>'R3.4'!E34+'R3.7'!E34+'R3.8'!E34+'R3.9'!E34+'R3.10'!E34+'R3.11'!E34+'R3.12'!E34+'R4.1'!E34+'R4.2'!E34+'R4.3'!E34+'R4.4'!E34+'R4.5'!E34+'R4.6'!E34+'R4.7'!E34+'R4.8'!E34+'R4.9'!E34+'R4.10'!E34+'R4.11'!E34</f>
        <v>1420944000</v>
      </c>
      <c r="F15" s="21"/>
      <c r="G15" s="22"/>
      <c r="H15" s="38"/>
    </row>
    <row r="16" spans="1:15" ht="15" customHeight="1" x14ac:dyDescent="0.55000000000000004">
      <c r="C16" s="37"/>
      <c r="D16" s="20" t="s">
        <v>15</v>
      </c>
      <c r="E16" s="21">
        <f>'R3.4'!E45+'R3.7'!E45+'R3.8'!E45+'R3.9'!E45+'R3.10'!E45+'R3.11'!E45+'R3.12'!E45+'R4.1'!E45+'R4.2'!E45+'R4.3'!E45+'R4.4'!E45+'R4.5'!E45+'R4.6'!E45+'R4.7'!E45+'R4.8'!E45+'R4.9'!E45+'R4.10'!E45+'R4.11'!E45</f>
        <v>3851935114</v>
      </c>
      <c r="F16" s="21"/>
      <c r="G16" s="22"/>
      <c r="H16" s="38"/>
    </row>
    <row r="17" spans="2:8" ht="15" customHeight="1" x14ac:dyDescent="0.55000000000000004">
      <c r="C17" s="37"/>
      <c r="D17" s="39" t="s">
        <v>16</v>
      </c>
      <c r="E17" s="21">
        <f>'R3.4'!E56+'R3.7'!E56+'R3.8'!E56+'R3.9'!E56+'R3.10'!E56+'R3.11'!E56+'R3.12'!E56+'R4.1'!E56+'R4.2'!E56+'R4.3'!E56+'R4.4'!E56+'R4.5'!E56+'R4.6'!E56+'R4.7'!E56+'R4.8'!E56+'R4.9'!E56+'R4.10'!E56+'R4.11'!E56</f>
        <v>290270000</v>
      </c>
      <c r="F17" s="21"/>
      <c r="G17" s="22"/>
      <c r="H17" s="38"/>
    </row>
    <row r="18" spans="2:8" ht="15" customHeight="1" x14ac:dyDescent="0.55000000000000004">
      <c r="C18" s="40" t="s">
        <v>17</v>
      </c>
      <c r="D18" s="41"/>
      <c r="E18" s="42">
        <f>'R3.4'!E67+'R3.7'!E67+'R3.8'!E67+'R3.9'!E67+'R3.10'!E67+'R3.11'!E67+'R3.12'!E67+'R4.1'!E67+'R4.2'!E67+'R4.3'!E67+'R4.4'!E67+'R4.5'!E67+'R4.6'!E67+'R4.7'!E67+'R4.8'!E67+'R4.9'!E67+'R4.10'!E67+'R4.11'!E67</f>
        <v>2470520000</v>
      </c>
      <c r="F18" s="42"/>
      <c r="G18" s="43"/>
      <c r="H18" s="38"/>
    </row>
    <row r="19" spans="2:8" ht="15" customHeight="1" thickBot="1" x14ac:dyDescent="0.6">
      <c r="C19" s="27" t="s">
        <v>47</v>
      </c>
      <c r="D19" s="28"/>
      <c r="E19" s="29">
        <f>SUM(E14:G18)</f>
        <v>9242928058</v>
      </c>
      <c r="F19" s="30"/>
      <c r="G19" s="31"/>
      <c r="H19" s="38"/>
    </row>
    <row r="20" spans="2:8" ht="15" customHeight="1" x14ac:dyDescent="0.55000000000000004">
      <c r="C20" s="44" t="s">
        <v>49</v>
      </c>
      <c r="D20" s="45"/>
      <c r="E20" s="46">
        <f>'R3.4'!E69+'R3.7'!E69+'R3.8'!E69+'R3.9'!E69+'R3.10'!E69+'R3.11'!E69+'R3.12'!E69+'R4.1'!E69+'R4.2'!E69+'R4.3'!E69+'R4.4'!E69+'R4.5'!E69+'R4.6'!E69+'R4.7'!E69+'R4.8'!E69+'R4.9'!E69+'R4.10'!E69+'R4.11'!E69</f>
        <v>1123724</v>
      </c>
      <c r="F20" s="46"/>
      <c r="G20" s="47"/>
      <c r="H20" s="14"/>
    </row>
    <row r="21" spans="2:8" ht="15" customHeight="1" thickBot="1" x14ac:dyDescent="0.6">
      <c r="C21" s="48" t="s">
        <v>18</v>
      </c>
      <c r="D21" s="49"/>
      <c r="E21" s="50">
        <f>'R3.4'!E70+'R3.7'!E70+'R3.8'!E70+'R3.9'!E70+'R3.10'!E70+'R3.11'!E70+'R3.12'!E70+'R4.1'!E70+'R4.2'!E70+'R4.3'!E70+'R4.4'!E70+'R4.5'!E70+'R4.6'!E70+'R4.7'!E70+'R4.8'!E70+'R4.9'!E70+'R4.10'!E70+'R4.11'!E70</f>
        <v>358334</v>
      </c>
      <c r="F21" s="50"/>
      <c r="G21" s="51"/>
      <c r="H21" s="14"/>
    </row>
    <row r="22" spans="2:8" ht="15" customHeight="1" x14ac:dyDescent="0.55000000000000004">
      <c r="C22" s="52" t="s">
        <v>19</v>
      </c>
      <c r="D22" s="53"/>
      <c r="E22" s="54">
        <f>(E8+E10)/E20</f>
        <v>15149.100360052824</v>
      </c>
      <c r="F22" s="55"/>
      <c r="G22" s="56"/>
      <c r="H22" s="14"/>
    </row>
    <row r="23" spans="2:8" ht="15" customHeight="1" thickBot="1" x14ac:dyDescent="0.6">
      <c r="C23" s="57" t="s">
        <v>74</v>
      </c>
      <c r="D23" s="58"/>
      <c r="E23" s="59">
        <f>(E9+E11)/E21</f>
        <v>10424.235325143582</v>
      </c>
      <c r="F23" s="60"/>
      <c r="G23" s="61"/>
      <c r="H23" s="14"/>
    </row>
    <row r="24" spans="2:8" ht="15" customHeight="1" x14ac:dyDescent="0.55000000000000004">
      <c r="C24" s="14" t="s">
        <v>51</v>
      </c>
      <c r="D24" s="14"/>
      <c r="F24" s="14"/>
      <c r="G24" s="14"/>
      <c r="H24" s="14"/>
    </row>
    <row r="25" spans="2:8" ht="15" customHeight="1" x14ac:dyDescent="0.55000000000000004">
      <c r="C25" s="14" t="s">
        <v>52</v>
      </c>
      <c r="D25" s="14"/>
      <c r="E25" s="14"/>
      <c r="F25" s="14"/>
      <c r="G25" s="14"/>
      <c r="H25" s="14"/>
    </row>
    <row r="26" spans="2:8" ht="15" customHeight="1" x14ac:dyDescent="0.55000000000000004"/>
    <row r="27" spans="2:8" ht="15" customHeight="1" x14ac:dyDescent="0.55000000000000004">
      <c r="B27" s="3" t="s">
        <v>21</v>
      </c>
      <c r="C27" s="9" t="s">
        <v>22</v>
      </c>
      <c r="D27" s="9"/>
      <c r="E27" s="9"/>
      <c r="F27" s="9"/>
    </row>
    <row r="28" spans="2:8" ht="12.5" thickBot="1" x14ac:dyDescent="0.6">
      <c r="C28" s="7"/>
      <c r="D28" s="7"/>
      <c r="E28" s="62" t="s">
        <v>23</v>
      </c>
      <c r="F28" s="63" t="s">
        <v>24</v>
      </c>
      <c r="G28" s="63"/>
      <c r="H28" s="62"/>
    </row>
    <row r="29" spans="2:8" ht="15" customHeight="1" x14ac:dyDescent="0.55000000000000004">
      <c r="C29" s="64" t="s">
        <v>25</v>
      </c>
      <c r="D29" s="65"/>
      <c r="E29" s="66">
        <v>44274</v>
      </c>
      <c r="F29" s="67">
        <v>44844</v>
      </c>
      <c r="G29" s="68"/>
      <c r="H29" s="69"/>
    </row>
    <row r="30" spans="2:8" ht="15" customHeight="1" thickBot="1" x14ac:dyDescent="0.6">
      <c r="C30" s="70" t="s">
        <v>26</v>
      </c>
      <c r="D30" s="71"/>
      <c r="E30" s="72">
        <v>44287</v>
      </c>
      <c r="F30" s="73">
        <v>44844</v>
      </c>
      <c r="G30" s="74"/>
      <c r="H30" s="69"/>
    </row>
    <row r="31" spans="2:8" ht="15" customHeight="1" thickBot="1" x14ac:dyDescent="0.6">
      <c r="C31" s="70" t="s">
        <v>53</v>
      </c>
      <c r="D31" s="71"/>
      <c r="E31" s="75">
        <f>'R3.4'!E80+'R3.7'!E80+'R3.8'!E80+'R3.9'!E80+'R3.10'!E80+'R3.11'!E80+'R3.12'!E80+'R4.1'!E80+'R4.2'!E80+'R4.3'!E80+'R4.4'!E80+'R4.5'!E80+'R4.6'!E80+'R4.7'!E80+'R4.8'!E80+'R4.9'!E80+'R4.10'!E80+'R4.11'!E80</f>
        <v>371</v>
      </c>
      <c r="F31" s="76"/>
      <c r="G31" s="77"/>
      <c r="H31" s="69"/>
    </row>
    <row r="32" spans="2:8" ht="15" customHeight="1" x14ac:dyDescent="0.55000000000000004">
      <c r="C32" s="14" t="s">
        <v>54</v>
      </c>
      <c r="D32" s="14"/>
      <c r="E32" s="78"/>
      <c r="F32" s="78"/>
      <c r="G32" s="78"/>
      <c r="H32" s="69"/>
    </row>
    <row r="33" spans="2:8" ht="15" customHeight="1" x14ac:dyDescent="0.55000000000000004"/>
    <row r="34" spans="2:8" ht="15" customHeight="1" thickBot="1" x14ac:dyDescent="0.6">
      <c r="B34" s="3" t="s">
        <v>27</v>
      </c>
      <c r="C34" s="9" t="s">
        <v>28</v>
      </c>
      <c r="D34" s="9"/>
      <c r="E34" s="9"/>
      <c r="F34" s="9"/>
    </row>
    <row r="35" spans="2:8" ht="15" customHeight="1" x14ac:dyDescent="0.55000000000000004">
      <c r="C35" s="79" t="s">
        <v>29</v>
      </c>
      <c r="D35" s="80" t="s">
        <v>30</v>
      </c>
      <c r="E35" s="81">
        <f>(SUM(E16:G17))/(SUM(E14:G17))</f>
        <v>0.61162958264261169</v>
      </c>
      <c r="F35" s="81"/>
      <c r="G35" s="82"/>
    </row>
    <row r="36" spans="2:8" ht="15" customHeight="1" thickBot="1" x14ac:dyDescent="0.6">
      <c r="C36" s="83"/>
      <c r="D36" s="84" t="s">
        <v>31</v>
      </c>
      <c r="E36" s="85">
        <f>(SUM(E14:G15))/(SUM(E14:G17))</f>
        <v>0.38837041735738836</v>
      </c>
      <c r="F36" s="85"/>
      <c r="G36" s="86"/>
    </row>
    <row r="37" spans="2:8" ht="15" customHeight="1" x14ac:dyDescent="0.55000000000000004"/>
    <row r="38" spans="2:8" ht="15" customHeight="1" thickBot="1" x14ac:dyDescent="0.6">
      <c r="B38" s="3" t="s">
        <v>32</v>
      </c>
      <c r="C38" s="9" t="s">
        <v>33</v>
      </c>
      <c r="D38" s="9"/>
      <c r="E38" s="9"/>
      <c r="F38" s="9"/>
      <c r="G38" s="9"/>
      <c r="H38" s="9"/>
    </row>
    <row r="39" spans="2:8" ht="70.150000000000006" customHeight="1" thickBot="1" x14ac:dyDescent="0.6">
      <c r="C39" s="1" t="s">
        <v>34</v>
      </c>
      <c r="D39" s="12" t="s">
        <v>72</v>
      </c>
      <c r="E39" s="12"/>
      <c r="F39" s="12"/>
      <c r="G39" s="13"/>
      <c r="H39" s="14"/>
    </row>
  </sheetData>
  <mergeCells count="44">
    <mergeCell ref="C19:D19"/>
    <mergeCell ref="E19:G19"/>
    <mergeCell ref="C18:D18"/>
    <mergeCell ref="C23:D23"/>
    <mergeCell ref="C35:C36"/>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A1:H1"/>
    <mergeCell ref="C5:D5"/>
    <mergeCell ref="E5:G5"/>
    <mergeCell ref="C4:F4"/>
    <mergeCell ref="C7:F7"/>
    <mergeCell ref="D39:G39"/>
    <mergeCell ref="F29:G29"/>
    <mergeCell ref="F30:G30"/>
    <mergeCell ref="F28:G28"/>
    <mergeCell ref="E35:G35"/>
    <mergeCell ref="E36:G36"/>
    <mergeCell ref="C29:D29"/>
    <mergeCell ref="C30:D30"/>
    <mergeCell ref="C38:H38"/>
    <mergeCell ref="C31:D31"/>
    <mergeCell ref="E31:G31"/>
    <mergeCell ref="C12:D12"/>
    <mergeCell ref="E12:G12"/>
    <mergeCell ref="C14:C17"/>
    <mergeCell ref="E15:G15"/>
    <mergeCell ref="E17:G17"/>
    <mergeCell ref="E16:G16"/>
    <mergeCell ref="C13:G13"/>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8CDE6-EBD6-483C-8AE3-A51535B863B6}">
  <dimension ref="A1:J88"/>
  <sheetViews>
    <sheetView view="pageBreakPreview" zoomScaleNormal="100" zoomScaleSheetLayoutView="100" workbookViewId="0">
      <selection activeCell="G4" sqref="G4"/>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c r="F6" s="92"/>
      <c r="G6" s="92"/>
      <c r="H6" s="92"/>
      <c r="I6" s="92"/>
    </row>
    <row r="7" spans="1:10" ht="15" customHeight="1" x14ac:dyDescent="0.55000000000000004">
      <c r="C7" s="19"/>
      <c r="D7" s="20" t="s">
        <v>35</v>
      </c>
      <c r="E7" s="93"/>
      <c r="F7" s="92"/>
      <c r="G7" s="92"/>
      <c r="H7" s="92"/>
      <c r="I7" s="92"/>
    </row>
    <row r="8" spans="1:10" ht="15" customHeight="1" x14ac:dyDescent="0.55000000000000004">
      <c r="C8" s="19"/>
      <c r="D8" s="20" t="s">
        <v>10</v>
      </c>
      <c r="E8" s="93"/>
      <c r="F8" s="92"/>
      <c r="G8" s="92"/>
      <c r="H8" s="92"/>
      <c r="I8" s="92"/>
    </row>
    <row r="9" spans="1:10" ht="15" customHeight="1" x14ac:dyDescent="0.55000000000000004">
      <c r="C9" s="94"/>
      <c r="D9" s="95" t="s">
        <v>36</v>
      </c>
      <c r="E9" s="96"/>
      <c r="F9" s="92"/>
      <c r="G9" s="92"/>
      <c r="H9" s="92"/>
      <c r="I9" s="92"/>
    </row>
    <row r="10" spans="1:10" ht="15" customHeight="1" thickBot="1" x14ac:dyDescent="0.6">
      <c r="C10" s="27" t="s">
        <v>47</v>
      </c>
      <c r="D10" s="28"/>
      <c r="E10" s="97">
        <f>SUM(E6:E9)</f>
        <v>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v>0</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v>0</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322613000</v>
      </c>
      <c r="F67" s="125"/>
      <c r="G67" s="126"/>
      <c r="H67" s="137"/>
      <c r="I67" s="127"/>
    </row>
    <row r="68" spans="2:9" ht="15" customHeight="1" thickBot="1" x14ac:dyDescent="0.6">
      <c r="C68" s="138" t="s">
        <v>47</v>
      </c>
      <c r="D68" s="139"/>
      <c r="E68" s="140">
        <f>E23+E34+E45+E56+E67</f>
        <v>322613000</v>
      </c>
      <c r="F68" s="141"/>
      <c r="G68" s="142"/>
      <c r="H68" s="143"/>
      <c r="I68" s="144"/>
    </row>
    <row r="69" spans="2:9" ht="15" customHeight="1" x14ac:dyDescent="0.55000000000000004">
      <c r="C69" s="52" t="s">
        <v>49</v>
      </c>
      <c r="D69" s="53"/>
      <c r="E69" s="169">
        <v>0</v>
      </c>
      <c r="F69" s="146"/>
      <c r="G69" s="146"/>
      <c r="H69" s="146"/>
      <c r="I69" s="146"/>
    </row>
    <row r="70" spans="2:9" ht="15" customHeight="1" thickBot="1" x14ac:dyDescent="0.6">
      <c r="C70" s="57" t="s">
        <v>50</v>
      </c>
      <c r="D70" s="58"/>
      <c r="E70" s="170">
        <v>0</v>
      </c>
      <c r="F70" s="148"/>
      <c r="G70" s="148"/>
      <c r="H70" s="148"/>
      <c r="I70" s="148"/>
    </row>
    <row r="71" spans="2:9" ht="15" customHeight="1" x14ac:dyDescent="0.55000000000000004">
      <c r="C71" s="44" t="s">
        <v>19</v>
      </c>
      <c r="D71" s="45"/>
      <c r="E71" s="149" t="e">
        <f>(E6+E8)/E69</f>
        <v>#DIV/0!</v>
      </c>
      <c r="F71" s="148"/>
      <c r="G71" s="148"/>
      <c r="H71" s="148"/>
      <c r="I71" s="148"/>
    </row>
    <row r="72" spans="2:9" ht="15" customHeight="1" thickBot="1" x14ac:dyDescent="0.6">
      <c r="C72" s="57" t="s">
        <v>20</v>
      </c>
      <c r="D72" s="58"/>
      <c r="E72" s="150" t="e">
        <f>(E7+E9)/E70</f>
        <v>#DIV/0!</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t="e">
        <f>(E23+E34)/(E23+E34+E45+E56)</f>
        <v>#DIV/0!</v>
      </c>
      <c r="F84" s="81"/>
      <c r="G84" s="81"/>
      <c r="H84" s="81"/>
      <c r="I84" s="82"/>
    </row>
    <row r="85" spans="2:9" ht="15" customHeight="1" thickBot="1" x14ac:dyDescent="0.6">
      <c r="C85" s="83"/>
      <c r="D85" s="84" t="s">
        <v>31</v>
      </c>
      <c r="E85" s="85" t="e">
        <f>(E45+E56)/(E23+E34+E45+E56)</f>
        <v>#DIV/0!</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1C7D-BB69-4ACB-A210-AADC22EFAB0B}">
  <dimension ref="A1:J88"/>
  <sheetViews>
    <sheetView view="pageBreakPreview" zoomScaleNormal="100" zoomScaleSheetLayoutView="100" workbookViewId="0">
      <selection activeCell="F8" sqref="F8:I8"/>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171">
        <v>49396984</v>
      </c>
      <c r="F6" s="92"/>
      <c r="G6" s="92"/>
      <c r="H6" s="92"/>
      <c r="I6" s="92"/>
    </row>
    <row r="7" spans="1:10" ht="15" customHeight="1" x14ac:dyDescent="0.55000000000000004">
      <c r="C7" s="19"/>
      <c r="D7" s="20" t="s">
        <v>35</v>
      </c>
      <c r="E7" s="172">
        <v>42365586</v>
      </c>
      <c r="F7" s="92"/>
      <c r="G7" s="92"/>
      <c r="H7" s="92"/>
      <c r="I7" s="92"/>
    </row>
    <row r="8" spans="1:10" ht="15" customHeight="1" x14ac:dyDescent="0.55000000000000004">
      <c r="C8" s="19"/>
      <c r="D8" s="20" t="s">
        <v>10</v>
      </c>
      <c r="E8" s="172">
        <v>190790267</v>
      </c>
      <c r="F8" s="92"/>
      <c r="G8" s="92"/>
      <c r="H8" s="92"/>
      <c r="I8" s="92"/>
    </row>
    <row r="9" spans="1:10" ht="15" customHeight="1" x14ac:dyDescent="0.55000000000000004">
      <c r="C9" s="94"/>
      <c r="D9" s="95" t="s">
        <v>36</v>
      </c>
      <c r="E9" s="96">
        <v>14715681</v>
      </c>
      <c r="F9" s="92"/>
      <c r="G9" s="92"/>
      <c r="H9" s="92"/>
      <c r="I9" s="92"/>
    </row>
    <row r="10" spans="1:10" ht="15" customHeight="1" thickBot="1" x14ac:dyDescent="0.6">
      <c r="C10" s="27" t="s">
        <v>47</v>
      </c>
      <c r="D10" s="28"/>
      <c r="E10" s="97">
        <f>SUM(E6:E9)</f>
        <v>297268518</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31954000-E34</f>
        <v>12398000</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19556000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66769105-E56</f>
        <v>59759105</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7010000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f>34882000-32422000</f>
        <v>2460000</v>
      </c>
      <c r="F67" s="125"/>
      <c r="G67" s="126"/>
      <c r="H67" s="137"/>
      <c r="I67" s="127"/>
    </row>
    <row r="68" spans="2:9" ht="15" customHeight="1" thickBot="1" x14ac:dyDescent="0.6">
      <c r="C68" s="138" t="s">
        <v>47</v>
      </c>
      <c r="D68" s="139"/>
      <c r="E68" s="140">
        <f>E23+E34+E45+E56+E67</f>
        <v>101183105</v>
      </c>
      <c r="F68" s="141"/>
      <c r="G68" s="142"/>
      <c r="H68" s="143"/>
      <c r="I68" s="144"/>
    </row>
    <row r="69" spans="2:9" ht="15" customHeight="1" x14ac:dyDescent="0.55000000000000004">
      <c r="C69" s="52" t="s">
        <v>49</v>
      </c>
      <c r="D69" s="53"/>
      <c r="E69" s="169">
        <v>16412</v>
      </c>
      <c r="F69" s="146"/>
      <c r="G69" s="146"/>
      <c r="H69" s="146"/>
      <c r="I69" s="146"/>
    </row>
    <row r="70" spans="2:9" ht="15" customHeight="1" thickBot="1" x14ac:dyDescent="0.6">
      <c r="C70" s="57" t="s">
        <v>50</v>
      </c>
      <c r="D70" s="58"/>
      <c r="E70" s="170">
        <v>5664</v>
      </c>
      <c r="F70" s="148"/>
      <c r="G70" s="148"/>
      <c r="H70" s="148"/>
      <c r="I70" s="148"/>
    </row>
    <row r="71" spans="2:9" ht="15" customHeight="1" x14ac:dyDescent="0.55000000000000004">
      <c r="C71" s="44" t="s">
        <v>19</v>
      </c>
      <c r="D71" s="45"/>
      <c r="E71" s="149">
        <f>(E6+E8)/E69</f>
        <v>14634.85565439922</v>
      </c>
      <c r="F71" s="148"/>
      <c r="G71" s="148"/>
      <c r="H71" s="148"/>
      <c r="I71" s="148"/>
    </row>
    <row r="72" spans="2:9" ht="15" customHeight="1" thickBot="1" x14ac:dyDescent="0.6">
      <c r="C72" s="57" t="s">
        <v>20</v>
      </c>
      <c r="D72" s="58"/>
      <c r="E72" s="150">
        <f>(E7+E9)/E70</f>
        <v>10077.907309322034</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10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0.3236729638922925</v>
      </c>
      <c r="F84" s="81"/>
      <c r="G84" s="81"/>
      <c r="H84" s="81"/>
      <c r="I84" s="82"/>
    </row>
    <row r="85" spans="2:9" ht="15" customHeight="1" thickBot="1" x14ac:dyDescent="0.6">
      <c r="C85" s="83"/>
      <c r="D85" s="84" t="s">
        <v>31</v>
      </c>
      <c r="E85" s="85">
        <f>(E45+E56)/(E23+E34+E45+E56)</f>
        <v>0.6763270361077075</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DC71-F9B0-4BA1-B5EA-E496ACD90E92}">
  <dimension ref="A1:J88"/>
  <sheetViews>
    <sheetView view="pageBreakPreview"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434328977</v>
      </c>
      <c r="F6" s="92"/>
      <c r="G6" s="92"/>
      <c r="H6" s="92"/>
      <c r="I6" s="92"/>
    </row>
    <row r="7" spans="1:10" ht="15" customHeight="1" x14ac:dyDescent="0.55000000000000004">
      <c r="C7" s="19"/>
      <c r="D7" s="20" t="s">
        <v>35</v>
      </c>
      <c r="E7" s="93">
        <v>346155380</v>
      </c>
      <c r="F7" s="92"/>
      <c r="G7" s="92"/>
      <c r="H7" s="92"/>
      <c r="I7" s="92"/>
    </row>
    <row r="8" spans="1:10" ht="15" customHeight="1" x14ac:dyDescent="0.55000000000000004">
      <c r="C8" s="19"/>
      <c r="D8" s="20" t="s">
        <v>10</v>
      </c>
      <c r="E8" s="93">
        <v>933685467</v>
      </c>
      <c r="F8" s="92"/>
      <c r="G8" s="92"/>
      <c r="H8" s="92"/>
      <c r="I8" s="92"/>
    </row>
    <row r="9" spans="1:10" ht="15" customHeight="1" x14ac:dyDescent="0.55000000000000004">
      <c r="C9" s="94"/>
      <c r="D9" s="95" t="s">
        <v>36</v>
      </c>
      <c r="E9" s="96">
        <v>68034601</v>
      </c>
      <c r="F9" s="92"/>
      <c r="G9" s="92"/>
      <c r="H9" s="92"/>
      <c r="I9" s="92"/>
    </row>
    <row r="10" spans="1:10" ht="15" customHeight="1" thickBot="1" x14ac:dyDescent="0.6">
      <c r="C10" s="27" t="s">
        <v>47</v>
      </c>
      <c r="D10" s="28"/>
      <c r="E10" s="97">
        <f>SUM(E6:E9)</f>
        <v>1782204425</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266445853-E34</f>
        <v>106719853</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159726000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313835007-E56</f>
        <v>281356007</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32479000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3993000</v>
      </c>
      <c r="F67" s="125"/>
      <c r="G67" s="126"/>
      <c r="H67" s="137"/>
      <c r="I67" s="127"/>
    </row>
    <row r="68" spans="2:9" ht="15" customHeight="1" thickBot="1" x14ac:dyDescent="0.6">
      <c r="C68" s="138" t="s">
        <v>47</v>
      </c>
      <c r="D68" s="139"/>
      <c r="E68" s="140">
        <f>E23+E34+E45+E56+E67</f>
        <v>584273860</v>
      </c>
      <c r="F68" s="141"/>
      <c r="G68" s="142"/>
      <c r="H68" s="143"/>
      <c r="I68" s="144"/>
    </row>
    <row r="69" spans="2:9" ht="15" customHeight="1" x14ac:dyDescent="0.55000000000000004">
      <c r="C69" s="52" t="s">
        <v>49</v>
      </c>
      <c r="D69" s="53"/>
      <c r="E69" s="169">
        <v>84017</v>
      </c>
      <c r="F69" s="146"/>
      <c r="G69" s="146"/>
      <c r="H69" s="146"/>
      <c r="I69" s="146"/>
    </row>
    <row r="70" spans="2:9" ht="15" customHeight="1" thickBot="1" x14ac:dyDescent="0.6">
      <c r="C70" s="57" t="s">
        <v>50</v>
      </c>
      <c r="D70" s="58"/>
      <c r="E70" s="170">
        <v>40275</v>
      </c>
      <c r="F70" s="148"/>
      <c r="G70" s="148"/>
      <c r="H70" s="148"/>
      <c r="I70" s="148"/>
    </row>
    <row r="71" spans="2:9" ht="15" customHeight="1" x14ac:dyDescent="0.55000000000000004">
      <c r="C71" s="44" t="s">
        <v>19</v>
      </c>
      <c r="D71" s="45"/>
      <c r="E71" s="149">
        <f>(E6+E8)/E69</f>
        <v>16282.590951831176</v>
      </c>
      <c r="F71" s="148"/>
      <c r="G71" s="148"/>
      <c r="H71" s="148"/>
      <c r="I71" s="148"/>
    </row>
    <row r="72" spans="2:9" ht="15" customHeight="1" thickBot="1" x14ac:dyDescent="0.6">
      <c r="C72" s="57" t="s">
        <v>20</v>
      </c>
      <c r="D72" s="58"/>
      <c r="E72" s="150">
        <f>(E7+E9)/E70</f>
        <v>10284.046703910615</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0.45916705403655739</v>
      </c>
      <c r="F84" s="81"/>
      <c r="G84" s="81"/>
      <c r="H84" s="81"/>
      <c r="I84" s="82"/>
    </row>
    <row r="85" spans="2:9" ht="15" customHeight="1" thickBot="1" x14ac:dyDescent="0.6">
      <c r="C85" s="83"/>
      <c r="D85" s="84" t="s">
        <v>31</v>
      </c>
      <c r="E85" s="85">
        <f>(E45+E56)/(E23+E34+E45+E56)</f>
        <v>0.54083294596344256</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C772E-EA9C-4BC5-9CB4-B9665D3CE756}">
  <dimension ref="A1:J88"/>
  <sheetViews>
    <sheetView view="pageBreakPreview" zoomScaleNormal="100" zoomScaleSheetLayoutView="100" workbookViewId="0">
      <selection activeCell="C5" sqref="C5:G5"/>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257936298</v>
      </c>
      <c r="F6" s="92"/>
      <c r="G6" s="92"/>
      <c r="H6" s="92"/>
      <c r="I6" s="92"/>
    </row>
    <row r="7" spans="1:10" ht="15" customHeight="1" x14ac:dyDescent="0.55000000000000004">
      <c r="C7" s="19"/>
      <c r="D7" s="20" t="s">
        <v>35</v>
      </c>
      <c r="E7" s="93">
        <v>242349216</v>
      </c>
      <c r="F7" s="92"/>
      <c r="G7" s="92"/>
      <c r="H7" s="92"/>
      <c r="I7" s="92"/>
    </row>
    <row r="8" spans="1:10" ht="15" customHeight="1" x14ac:dyDescent="0.55000000000000004">
      <c r="C8" s="19"/>
      <c r="D8" s="20" t="s">
        <v>10</v>
      </c>
      <c r="E8" s="93">
        <v>812325251</v>
      </c>
      <c r="F8" s="92"/>
      <c r="G8" s="92"/>
      <c r="H8" s="92"/>
      <c r="I8" s="92"/>
    </row>
    <row r="9" spans="1:10" ht="15" customHeight="1" x14ac:dyDescent="0.55000000000000004">
      <c r="C9" s="94"/>
      <c r="D9" s="95" t="s">
        <v>36</v>
      </c>
      <c r="E9" s="96">
        <v>45514482</v>
      </c>
      <c r="F9" s="92"/>
      <c r="G9" s="92"/>
      <c r="H9" s="92"/>
      <c r="I9" s="92"/>
    </row>
    <row r="10" spans="1:10" ht="15" customHeight="1" thickBot="1" x14ac:dyDescent="0.6">
      <c r="C10" s="27" t="s">
        <v>47</v>
      </c>
      <c r="D10" s="28"/>
      <c r="E10" s="97">
        <f>SUM(E6:E9)</f>
        <v>1358125247</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176860823-E34</f>
        <v>65102823</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111758000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274962661-E56</f>
        <v>253507661</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21455000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142817000</v>
      </c>
      <c r="F67" s="125"/>
      <c r="G67" s="126"/>
      <c r="H67" s="137"/>
      <c r="I67" s="127"/>
    </row>
    <row r="68" spans="2:9" ht="15" customHeight="1" thickBot="1" x14ac:dyDescent="0.6">
      <c r="C68" s="138" t="s">
        <v>47</v>
      </c>
      <c r="D68" s="139"/>
      <c r="E68" s="140">
        <f>E23+E34+E45+E56+E67</f>
        <v>594640484</v>
      </c>
      <c r="F68" s="141"/>
      <c r="G68" s="142"/>
      <c r="H68" s="143"/>
      <c r="I68" s="144"/>
    </row>
    <row r="69" spans="2:9" ht="15" customHeight="1" x14ac:dyDescent="0.55000000000000004">
      <c r="C69" s="52" t="s">
        <v>49</v>
      </c>
      <c r="D69" s="53"/>
      <c r="E69" s="169">
        <v>70446</v>
      </c>
      <c r="F69" s="146"/>
      <c r="G69" s="146"/>
      <c r="H69" s="146"/>
      <c r="I69" s="146"/>
    </row>
    <row r="70" spans="2:9" ht="15" customHeight="1" thickBot="1" x14ac:dyDescent="0.6">
      <c r="C70" s="57" t="s">
        <v>50</v>
      </c>
      <c r="D70" s="58"/>
      <c r="E70" s="170">
        <v>27655</v>
      </c>
      <c r="F70" s="148"/>
      <c r="G70" s="148"/>
      <c r="H70" s="148"/>
      <c r="I70" s="148"/>
    </row>
    <row r="71" spans="2:9" ht="15" customHeight="1" x14ac:dyDescent="0.55000000000000004">
      <c r="C71" s="44" t="s">
        <v>19</v>
      </c>
      <c r="D71" s="45"/>
      <c r="E71" s="149">
        <f>(E6+E8)/E69</f>
        <v>15192.651804218835</v>
      </c>
      <c r="F71" s="148"/>
      <c r="G71" s="148"/>
      <c r="H71" s="148"/>
      <c r="I71" s="148"/>
    </row>
    <row r="72" spans="2:9" ht="15" customHeight="1" thickBot="1" x14ac:dyDescent="0.6">
      <c r="C72" s="57" t="s">
        <v>20</v>
      </c>
      <c r="D72" s="58"/>
      <c r="E72" s="150">
        <f>(E7+E9)/E70</f>
        <v>10409.101355993491</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31</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0.39143787178623057</v>
      </c>
      <c r="F84" s="81"/>
      <c r="G84" s="81"/>
      <c r="H84" s="81"/>
      <c r="I84" s="82"/>
    </row>
    <row r="85" spans="2:9" ht="15" customHeight="1" thickBot="1" x14ac:dyDescent="0.6">
      <c r="C85" s="83"/>
      <c r="D85" s="84" t="s">
        <v>31</v>
      </c>
      <c r="E85" s="85">
        <f>(E45+E56)/(E23+E34+E45+E56)</f>
        <v>0.60856212821376943</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0AB5-C9E3-4AE3-96BE-E74A2DEFACB3}">
  <dimension ref="A1:J88"/>
  <sheetViews>
    <sheetView view="pageBreakPreview" zoomScaleNormal="100" zoomScaleSheetLayoutView="100" workbookViewId="0">
      <selection activeCell="C5" sqref="C5:G5"/>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349185936</v>
      </c>
      <c r="F6" s="92"/>
      <c r="G6" s="92"/>
      <c r="H6" s="92"/>
      <c r="I6" s="92"/>
    </row>
    <row r="7" spans="1:10" ht="15" customHeight="1" x14ac:dyDescent="0.55000000000000004">
      <c r="C7" s="19"/>
      <c r="D7" s="20" t="s">
        <v>35</v>
      </c>
      <c r="E7" s="93">
        <v>365462509</v>
      </c>
      <c r="F7" s="92"/>
      <c r="G7" s="92"/>
      <c r="H7" s="92"/>
      <c r="I7" s="92"/>
    </row>
    <row r="8" spans="1:10" ht="15" customHeight="1" x14ac:dyDescent="0.55000000000000004">
      <c r="C8" s="19"/>
      <c r="D8" s="20" t="s">
        <v>10</v>
      </c>
      <c r="E8" s="93">
        <v>1132231651</v>
      </c>
      <c r="F8" s="92"/>
      <c r="G8" s="92"/>
      <c r="H8" s="92"/>
      <c r="I8" s="92"/>
    </row>
    <row r="9" spans="1:10" ht="15" customHeight="1" x14ac:dyDescent="0.55000000000000004">
      <c r="C9" s="94"/>
      <c r="D9" s="95" t="s">
        <v>36</v>
      </c>
      <c r="E9" s="96">
        <v>64322794</v>
      </c>
      <c r="F9" s="92"/>
      <c r="G9" s="92"/>
      <c r="H9" s="92"/>
      <c r="I9" s="92"/>
    </row>
    <row r="10" spans="1:10" ht="15" customHeight="1" thickBot="1" x14ac:dyDescent="0.6">
      <c r="C10" s="27" t="s">
        <v>47</v>
      </c>
      <c r="D10" s="28"/>
      <c r="E10" s="97">
        <f>SUM(E6:E9)</f>
        <v>1911202890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259473652-E34</f>
        <v>89484652</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169989000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390579056-E56</f>
        <v>360540056</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30039000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191731000</v>
      </c>
      <c r="F67" s="125"/>
      <c r="G67" s="126"/>
      <c r="H67" s="137"/>
      <c r="I67" s="127"/>
    </row>
    <row r="68" spans="2:9" ht="15" customHeight="1" thickBot="1" x14ac:dyDescent="0.6">
      <c r="C68" s="138" t="s">
        <v>47</v>
      </c>
      <c r="D68" s="139"/>
      <c r="E68" s="140">
        <f>E23+E34+E45+E56+E67</f>
        <v>841783708</v>
      </c>
      <c r="F68" s="141"/>
      <c r="G68" s="142"/>
      <c r="H68" s="143"/>
      <c r="I68" s="144"/>
    </row>
    <row r="69" spans="2:9" ht="15" customHeight="1" x14ac:dyDescent="0.55000000000000004">
      <c r="C69" s="52" t="s">
        <v>49</v>
      </c>
      <c r="D69" s="53"/>
      <c r="E69" s="169">
        <v>101030</v>
      </c>
      <c r="F69" s="146"/>
      <c r="G69" s="146"/>
      <c r="H69" s="146"/>
      <c r="I69" s="146"/>
    </row>
    <row r="70" spans="2:9" ht="15" customHeight="1" thickBot="1" x14ac:dyDescent="0.6">
      <c r="C70" s="57" t="s">
        <v>50</v>
      </c>
      <c r="D70" s="58"/>
      <c r="E70" s="170">
        <v>41516</v>
      </c>
      <c r="F70" s="148"/>
      <c r="G70" s="148"/>
      <c r="H70" s="148"/>
      <c r="I70" s="148"/>
    </row>
    <row r="71" spans="2:9" ht="15" customHeight="1" x14ac:dyDescent="0.55000000000000004">
      <c r="C71" s="44" t="s">
        <v>19</v>
      </c>
      <c r="D71" s="45"/>
      <c r="E71" s="149">
        <f>(E6+E8)/E69</f>
        <v>14663.145471642087</v>
      </c>
      <c r="F71" s="148"/>
      <c r="G71" s="148"/>
      <c r="H71" s="148"/>
      <c r="I71" s="148"/>
    </row>
    <row r="72" spans="2:9" ht="15" customHeight="1" thickBot="1" x14ac:dyDescent="0.6">
      <c r="C72" s="57" t="s">
        <v>20</v>
      </c>
      <c r="D72" s="58"/>
      <c r="E72" s="150">
        <f>(E7+E9)/E70</f>
        <v>10352.281120531843</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0.39915786644180862</v>
      </c>
      <c r="F84" s="81"/>
      <c r="G84" s="81"/>
      <c r="H84" s="81"/>
      <c r="I84" s="82"/>
    </row>
    <row r="85" spans="2:9" ht="15" customHeight="1" thickBot="1" x14ac:dyDescent="0.6">
      <c r="C85" s="83"/>
      <c r="D85" s="84" t="s">
        <v>31</v>
      </c>
      <c r="E85" s="85">
        <f>(E45+E56)/(E23+E34+E45+E56)</f>
        <v>0.60084213355819138</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8E7E2-5523-418D-BA7E-E67C322D553C}">
  <dimension ref="A1:J88"/>
  <sheetViews>
    <sheetView view="pageBreakPreview" zoomScaleNormal="100" zoomScaleSheetLayoutView="100" workbookViewId="0">
      <selection activeCell="F7" sqref="F7:I7"/>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222522895</v>
      </c>
      <c r="F6" s="92"/>
      <c r="G6" s="92"/>
      <c r="H6" s="92"/>
      <c r="I6" s="92"/>
    </row>
    <row r="7" spans="1:10" ht="15" customHeight="1" x14ac:dyDescent="0.55000000000000004">
      <c r="C7" s="19"/>
      <c r="D7" s="20" t="s">
        <v>35</v>
      </c>
      <c r="E7" s="93">
        <v>261163695</v>
      </c>
      <c r="F7" s="92"/>
      <c r="G7" s="92"/>
      <c r="H7" s="92"/>
      <c r="I7" s="92"/>
    </row>
    <row r="8" spans="1:10" ht="15" customHeight="1" x14ac:dyDescent="0.55000000000000004">
      <c r="C8" s="19"/>
      <c r="D8" s="20" t="s">
        <v>10</v>
      </c>
      <c r="E8" s="93">
        <v>1023437983</v>
      </c>
      <c r="F8" s="92"/>
      <c r="G8" s="92"/>
      <c r="H8" s="92"/>
      <c r="I8" s="92"/>
    </row>
    <row r="9" spans="1:10" ht="15" customHeight="1" x14ac:dyDescent="0.55000000000000004">
      <c r="C9" s="94"/>
      <c r="D9" s="95" t="s">
        <v>36</v>
      </c>
      <c r="E9" s="96">
        <v>46032051</v>
      </c>
      <c r="F9" s="92"/>
      <c r="G9" s="92"/>
      <c r="H9" s="92"/>
      <c r="I9" s="92"/>
    </row>
    <row r="10" spans="1:10" ht="15" customHeight="1" thickBot="1" x14ac:dyDescent="0.6">
      <c r="C10" s="27" t="s">
        <v>47</v>
      </c>
      <c r="D10" s="28"/>
      <c r="E10" s="97">
        <f>SUM(E6:E9)</f>
        <v>1553156624</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179618075-E34</f>
        <v>58728075</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120890000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355815574-E56</f>
        <v>333963574</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21852000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168380000</v>
      </c>
      <c r="F67" s="125"/>
      <c r="G67" s="126"/>
      <c r="H67" s="137"/>
      <c r="I67" s="127"/>
    </row>
    <row r="68" spans="2:9" ht="15" customHeight="1" thickBot="1" x14ac:dyDescent="0.6">
      <c r="C68" s="138" t="s">
        <v>47</v>
      </c>
      <c r="D68" s="139"/>
      <c r="E68" s="140">
        <f>E23+E34+E45+E56+E67</f>
        <v>703813649</v>
      </c>
      <c r="F68" s="141"/>
      <c r="G68" s="142"/>
      <c r="H68" s="143"/>
      <c r="I68" s="144"/>
    </row>
    <row r="69" spans="2:9" ht="15" customHeight="1" x14ac:dyDescent="0.55000000000000004">
      <c r="C69" s="52" t="s">
        <v>49</v>
      </c>
      <c r="D69" s="53"/>
      <c r="E69" s="169">
        <v>90961</v>
      </c>
      <c r="F69" s="146"/>
      <c r="G69" s="146"/>
      <c r="H69" s="146"/>
      <c r="I69" s="146"/>
    </row>
    <row r="70" spans="2:9" ht="15" customHeight="1" thickBot="1" x14ac:dyDescent="0.6">
      <c r="C70" s="57" t="s">
        <v>50</v>
      </c>
      <c r="D70" s="58"/>
      <c r="E70" s="170">
        <v>29748</v>
      </c>
      <c r="F70" s="148"/>
      <c r="G70" s="148"/>
      <c r="H70" s="148"/>
      <c r="I70" s="148"/>
    </row>
    <row r="71" spans="2:9" ht="15" customHeight="1" x14ac:dyDescent="0.55000000000000004">
      <c r="C71" s="44" t="s">
        <v>19</v>
      </c>
      <c r="D71" s="45"/>
      <c r="E71" s="149">
        <f>(E6+E8)/E69</f>
        <v>13697.748243752818</v>
      </c>
      <c r="F71" s="148"/>
      <c r="G71" s="148"/>
      <c r="H71" s="148"/>
      <c r="I71" s="148"/>
    </row>
    <row r="72" spans="2:9" ht="15" customHeight="1" thickBot="1" x14ac:dyDescent="0.6">
      <c r="C72" s="57" t="s">
        <v>20</v>
      </c>
      <c r="D72" s="58"/>
      <c r="E72" s="150">
        <f>(E7+E9)/E70</f>
        <v>10326.601653892698</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31</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0.33546280726932798</v>
      </c>
      <c r="F84" s="81"/>
      <c r="G84" s="81"/>
      <c r="H84" s="81"/>
      <c r="I84" s="82"/>
    </row>
    <row r="85" spans="2:9" ht="15" customHeight="1" thickBot="1" x14ac:dyDescent="0.6">
      <c r="C85" s="83"/>
      <c r="D85" s="84" t="s">
        <v>31</v>
      </c>
      <c r="E85" s="85">
        <f>(E45+E56)/(E23+E34+E45+E56)</f>
        <v>0.66453719273067202</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3770A-3519-4DC8-8D88-0AEECFD3E485}">
  <dimension ref="A1:J88"/>
  <sheetViews>
    <sheetView view="pageBreakPreview" zoomScaleNormal="100" zoomScaleSheetLayoutView="100" workbookViewId="0">
      <selection activeCell="F6" sqref="F6:I6"/>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385210424</v>
      </c>
      <c r="F6" s="92"/>
      <c r="G6" s="92"/>
      <c r="H6" s="92"/>
      <c r="I6" s="92"/>
    </row>
    <row r="7" spans="1:10" ht="15" customHeight="1" x14ac:dyDescent="0.55000000000000004">
      <c r="C7" s="19"/>
      <c r="D7" s="20" t="s">
        <v>35</v>
      </c>
      <c r="E7" s="93">
        <v>316225491</v>
      </c>
      <c r="F7" s="92"/>
      <c r="G7" s="92"/>
      <c r="H7" s="92"/>
      <c r="I7" s="92"/>
    </row>
    <row r="8" spans="1:10" ht="15" customHeight="1" x14ac:dyDescent="0.55000000000000004">
      <c r="C8" s="19"/>
      <c r="D8" s="20" t="s">
        <v>10</v>
      </c>
      <c r="E8" s="93">
        <v>1758762614</v>
      </c>
      <c r="F8" s="92"/>
      <c r="G8" s="92"/>
      <c r="H8" s="92"/>
      <c r="I8" s="92"/>
    </row>
    <row r="9" spans="1:10" ht="15" customHeight="1" x14ac:dyDescent="0.55000000000000004">
      <c r="C9" s="94"/>
      <c r="D9" s="95" t="s">
        <v>36</v>
      </c>
      <c r="E9" s="96">
        <v>45637055</v>
      </c>
      <c r="F9" s="92"/>
      <c r="G9" s="92"/>
      <c r="H9" s="92"/>
      <c r="I9" s="92"/>
    </row>
    <row r="10" spans="1:10" ht="15" customHeight="1" thickBot="1" x14ac:dyDescent="0.6">
      <c r="C10" s="27" t="s">
        <v>47</v>
      </c>
      <c r="D10" s="28"/>
      <c r="E10" s="97">
        <f>SUM(E6:E9)</f>
        <v>2505835584</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248572462-E34</f>
        <v>101312462</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147260000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581218121-E56</f>
        <v>559405121</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21813000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193993000</v>
      </c>
      <c r="F67" s="125"/>
      <c r="G67" s="126"/>
      <c r="H67" s="137"/>
      <c r="I67" s="127"/>
    </row>
    <row r="68" spans="2:9" ht="15" customHeight="1" thickBot="1" x14ac:dyDescent="0.6">
      <c r="C68" s="138" t="s">
        <v>47</v>
      </c>
      <c r="D68" s="139"/>
      <c r="E68" s="140">
        <f>E23+E34+E45+E56+E67</f>
        <v>1023783583</v>
      </c>
      <c r="F68" s="141"/>
      <c r="G68" s="142"/>
      <c r="H68" s="143"/>
      <c r="I68" s="144"/>
    </row>
    <row r="69" spans="2:9" ht="15" customHeight="1" x14ac:dyDescent="0.55000000000000004">
      <c r="C69" s="52" t="s">
        <v>49</v>
      </c>
      <c r="D69" s="53"/>
      <c r="E69" s="169">
        <v>149278</v>
      </c>
      <c r="F69" s="146"/>
      <c r="G69" s="146"/>
      <c r="H69" s="146"/>
      <c r="I69" s="146"/>
    </row>
    <row r="70" spans="2:9" ht="15" customHeight="1" thickBot="1" x14ac:dyDescent="0.6">
      <c r="C70" s="57" t="s">
        <v>50</v>
      </c>
      <c r="D70" s="58"/>
      <c r="E70" s="170">
        <v>35171</v>
      </c>
      <c r="F70" s="148"/>
      <c r="G70" s="148"/>
      <c r="H70" s="148"/>
      <c r="I70" s="148"/>
    </row>
    <row r="71" spans="2:9" ht="15" customHeight="1" x14ac:dyDescent="0.55000000000000004">
      <c r="C71" s="44" t="s">
        <v>19</v>
      </c>
      <c r="D71" s="45"/>
      <c r="E71" s="149">
        <f>(E6+E8)/E69</f>
        <v>14362.284047213923</v>
      </c>
      <c r="F71" s="148"/>
      <c r="G71" s="148"/>
      <c r="H71" s="148"/>
      <c r="I71" s="148"/>
    </row>
    <row r="72" spans="2:9" ht="15" customHeight="1" thickBot="1" x14ac:dyDescent="0.6">
      <c r="C72" s="57" t="s">
        <v>20</v>
      </c>
      <c r="D72" s="58"/>
      <c r="E72" s="150">
        <f>(E7+E9)/E70</f>
        <v>10288.662420744364</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31</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0.29956047597132107</v>
      </c>
      <c r="F84" s="81"/>
      <c r="G84" s="81"/>
      <c r="H84" s="81"/>
      <c r="I84" s="82"/>
    </row>
    <row r="85" spans="2:9" ht="15" customHeight="1" thickBot="1" x14ac:dyDescent="0.6">
      <c r="C85" s="83"/>
      <c r="D85" s="84" t="s">
        <v>31</v>
      </c>
      <c r="E85" s="85">
        <f>(E45+E56)/(E23+E34+E45+E56)</f>
        <v>0.70043952402867893</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C9BFF-122D-4047-A8B6-D4471EFDBAA9}">
  <dimension ref="A1:J88"/>
  <sheetViews>
    <sheetView view="pageBreakPreview" zoomScaleNormal="100" zoomScaleSheetLayoutView="100" workbookViewId="0">
      <selection activeCell="E3" sqref="E3:I3"/>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303249294</v>
      </c>
      <c r="F6" s="92"/>
      <c r="G6" s="92"/>
      <c r="H6" s="92"/>
      <c r="I6" s="92"/>
    </row>
    <row r="7" spans="1:10" ht="15" customHeight="1" x14ac:dyDescent="0.55000000000000004">
      <c r="C7" s="19"/>
      <c r="D7" s="20" t="s">
        <v>35</v>
      </c>
      <c r="E7" s="93">
        <v>406153577</v>
      </c>
      <c r="F7" s="92"/>
      <c r="G7" s="92"/>
      <c r="H7" s="92"/>
      <c r="I7" s="92"/>
    </row>
    <row r="8" spans="1:10" ht="15" customHeight="1" x14ac:dyDescent="0.55000000000000004">
      <c r="C8" s="19"/>
      <c r="D8" s="20" t="s">
        <v>10</v>
      </c>
      <c r="E8" s="93">
        <v>1402236290</v>
      </c>
      <c r="F8" s="92"/>
      <c r="G8" s="92"/>
      <c r="H8" s="92"/>
      <c r="I8" s="92"/>
    </row>
    <row r="9" spans="1:10" ht="15" customHeight="1" x14ac:dyDescent="0.55000000000000004">
      <c r="C9" s="94"/>
      <c r="D9" s="95" t="s">
        <v>36</v>
      </c>
      <c r="E9" s="96">
        <v>51689211</v>
      </c>
      <c r="F9" s="92"/>
      <c r="G9" s="92"/>
      <c r="H9" s="92"/>
      <c r="I9" s="92"/>
    </row>
    <row r="10" spans="1:10" ht="15" customHeight="1" thickBot="1" x14ac:dyDescent="0.6">
      <c r="C10" s="27" t="s">
        <v>47</v>
      </c>
      <c r="D10" s="28"/>
      <c r="E10" s="97">
        <f>SUM(E6:E9)</f>
        <v>2163328372</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267336107-E34</f>
        <v>80629107</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186707000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475752539-E56</f>
        <v>451098539</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24654000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301651000</v>
      </c>
      <c r="F67" s="125"/>
      <c r="G67" s="126"/>
      <c r="H67" s="137"/>
      <c r="I67" s="127"/>
    </row>
    <row r="68" spans="2:9" ht="15" customHeight="1" thickBot="1" x14ac:dyDescent="0.6">
      <c r="C68" s="138" t="s">
        <v>47</v>
      </c>
      <c r="D68" s="139"/>
      <c r="E68" s="140">
        <f>E23+E34+E45+E56+E67</f>
        <v>1044739646</v>
      </c>
      <c r="F68" s="141"/>
      <c r="G68" s="142"/>
      <c r="H68" s="143"/>
      <c r="I68" s="144"/>
    </row>
    <row r="69" spans="2:9" ht="15" customHeight="1" x14ac:dyDescent="0.55000000000000004">
      <c r="C69" s="52" t="s">
        <v>49</v>
      </c>
      <c r="D69" s="53"/>
      <c r="E69" s="169">
        <v>121439</v>
      </c>
      <c r="F69" s="146"/>
      <c r="G69" s="146"/>
      <c r="H69" s="146"/>
      <c r="I69" s="146"/>
    </row>
    <row r="70" spans="2:9" ht="15" customHeight="1" thickBot="1" x14ac:dyDescent="0.6">
      <c r="C70" s="57" t="s">
        <v>50</v>
      </c>
      <c r="D70" s="58"/>
      <c r="E70" s="170">
        <v>43721</v>
      </c>
      <c r="F70" s="148"/>
      <c r="G70" s="148"/>
      <c r="H70" s="148"/>
      <c r="I70" s="148"/>
    </row>
    <row r="71" spans="2:9" ht="15" customHeight="1" x14ac:dyDescent="0.55000000000000004">
      <c r="C71" s="44" t="s">
        <v>19</v>
      </c>
      <c r="D71" s="45"/>
      <c r="E71" s="149">
        <f>(E6+E8)/E69</f>
        <v>14043.969268521645</v>
      </c>
      <c r="F71" s="148"/>
      <c r="G71" s="148"/>
      <c r="H71" s="148"/>
      <c r="I71" s="148"/>
    </row>
    <row r="72" spans="2:9" ht="15" customHeight="1" thickBot="1" x14ac:dyDescent="0.6">
      <c r="C72" s="57" t="s">
        <v>20</v>
      </c>
      <c r="D72" s="58"/>
      <c r="E72" s="150">
        <f>(E7+E9)/E70</f>
        <v>10471.91939800096</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0.35976341239911774</v>
      </c>
      <c r="F84" s="81"/>
      <c r="G84" s="81"/>
      <c r="H84" s="81"/>
      <c r="I84" s="82"/>
    </row>
    <row r="85" spans="2:9" ht="15" customHeight="1" thickBot="1" x14ac:dyDescent="0.6">
      <c r="C85" s="83"/>
      <c r="D85" s="84" t="s">
        <v>31</v>
      </c>
      <c r="E85" s="85">
        <f>(E45+E56)/(E23+E34+E45+E56)</f>
        <v>0.64023658760088231</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6EEF8-F42C-49CA-A195-3549BE2028F9}">
  <dimension ref="A1:J88"/>
  <sheetViews>
    <sheetView view="pageBreakPreview" zoomScaleNormal="100" zoomScaleSheetLayoutView="100" workbookViewId="0">
      <selection activeCell="F7" sqref="F7:I7"/>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63087475</v>
      </c>
      <c r="F6" s="92"/>
      <c r="G6" s="92"/>
      <c r="H6" s="92"/>
      <c r="I6" s="92"/>
    </row>
    <row r="7" spans="1:10" ht="15" customHeight="1" x14ac:dyDescent="0.55000000000000004">
      <c r="C7" s="19"/>
      <c r="D7" s="20" t="s">
        <v>35</v>
      </c>
      <c r="E7" s="93">
        <v>137187093</v>
      </c>
      <c r="F7" s="92"/>
      <c r="G7" s="92"/>
      <c r="H7" s="92"/>
      <c r="I7" s="92"/>
    </row>
    <row r="8" spans="1:10" ht="15" customHeight="1" x14ac:dyDescent="0.55000000000000004">
      <c r="C8" s="19"/>
      <c r="D8" s="20" t="s">
        <v>10</v>
      </c>
      <c r="E8" s="93">
        <v>358963372</v>
      </c>
      <c r="F8" s="92"/>
      <c r="G8" s="92"/>
      <c r="H8" s="92"/>
      <c r="I8" s="92"/>
    </row>
    <row r="9" spans="1:10" ht="15" customHeight="1" x14ac:dyDescent="0.55000000000000004">
      <c r="C9" s="94"/>
      <c r="D9" s="95" t="s">
        <v>36</v>
      </c>
      <c r="E9" s="96">
        <v>18934260</v>
      </c>
      <c r="F9" s="92"/>
      <c r="G9" s="92"/>
      <c r="H9" s="92"/>
      <c r="I9" s="92"/>
    </row>
    <row r="10" spans="1:10" ht="15" customHeight="1" thickBot="1" x14ac:dyDescent="0.6">
      <c r="C10" s="27" t="s">
        <v>47</v>
      </c>
      <c r="D10" s="28"/>
      <c r="E10" s="97">
        <f>SUM(E6:E9)</f>
        <v>578172200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76849762-E34</f>
        <v>15029762</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61820000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119206162-E56</f>
        <v>110078162</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9128000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320254000</v>
      </c>
      <c r="F67" s="125"/>
      <c r="G67" s="126"/>
      <c r="H67" s="137"/>
      <c r="I67" s="127"/>
    </row>
    <row r="68" spans="2:9" ht="15" customHeight="1" thickBot="1" x14ac:dyDescent="0.6">
      <c r="C68" s="138" t="s">
        <v>47</v>
      </c>
      <c r="D68" s="139"/>
      <c r="E68" s="140">
        <f>E23+E34+E45+E56+E67</f>
        <v>516309924</v>
      </c>
      <c r="F68" s="141"/>
      <c r="G68" s="142"/>
      <c r="H68" s="143"/>
      <c r="I68" s="144"/>
    </row>
    <row r="69" spans="2:9" ht="15" customHeight="1" x14ac:dyDescent="0.55000000000000004">
      <c r="C69" s="52" t="s">
        <v>49</v>
      </c>
      <c r="D69" s="53"/>
      <c r="E69" s="169">
        <v>28525</v>
      </c>
      <c r="F69" s="146"/>
      <c r="G69" s="146"/>
      <c r="H69" s="146"/>
      <c r="I69" s="146"/>
    </row>
    <row r="70" spans="2:9" ht="15" customHeight="1" thickBot="1" x14ac:dyDescent="0.6">
      <c r="C70" s="57" t="s">
        <v>50</v>
      </c>
      <c r="D70" s="58"/>
      <c r="E70" s="170">
        <v>14640</v>
      </c>
      <c r="F70" s="148"/>
      <c r="G70" s="148"/>
      <c r="H70" s="148"/>
      <c r="I70" s="148"/>
    </row>
    <row r="71" spans="2:9" ht="15" customHeight="1" x14ac:dyDescent="0.55000000000000004">
      <c r="C71" s="44" t="s">
        <v>19</v>
      </c>
      <c r="D71" s="45"/>
      <c r="E71" s="149">
        <f>(E6+E8)/E69</f>
        <v>14795.822857142857</v>
      </c>
      <c r="F71" s="148"/>
      <c r="G71" s="148"/>
      <c r="H71" s="148"/>
      <c r="I71" s="148"/>
    </row>
    <row r="72" spans="2:9" ht="15" customHeight="1" thickBot="1" x14ac:dyDescent="0.6">
      <c r="C72" s="57" t="s">
        <v>20</v>
      </c>
      <c r="D72" s="58"/>
      <c r="E72" s="150">
        <f>(E7+E9)/E70</f>
        <v>10664.026844262295</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10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0.39197878050346491</v>
      </c>
      <c r="F84" s="81"/>
      <c r="G84" s="81"/>
      <c r="H84" s="81"/>
      <c r="I84" s="82"/>
    </row>
    <row r="85" spans="2:9" ht="15" customHeight="1" thickBot="1" x14ac:dyDescent="0.6">
      <c r="C85" s="83"/>
      <c r="D85" s="84" t="s">
        <v>31</v>
      </c>
      <c r="E85" s="85">
        <f>(E45+E56)/(E23+E34+E45+E56)</f>
        <v>0.60802121949653509</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5A1E-0EBA-4232-ADF1-E8ACD481CDC5}">
  <dimension ref="A1:J88"/>
  <sheetViews>
    <sheetView view="pageBreakPreview" zoomScaleNormal="100" zoomScaleSheetLayoutView="100" workbookViewId="0">
      <selection activeCell="C5" sqref="C5:G5"/>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c r="F6" s="92"/>
      <c r="G6" s="92"/>
      <c r="H6" s="92"/>
      <c r="I6" s="92"/>
    </row>
    <row r="7" spans="1:10" ht="15" customHeight="1" x14ac:dyDescent="0.55000000000000004">
      <c r="C7" s="19"/>
      <c r="D7" s="20" t="s">
        <v>35</v>
      </c>
      <c r="E7" s="93"/>
      <c r="F7" s="92"/>
      <c r="G7" s="92"/>
      <c r="H7" s="92"/>
      <c r="I7" s="92"/>
    </row>
    <row r="8" spans="1:10" ht="15" customHeight="1" x14ac:dyDescent="0.55000000000000004">
      <c r="C8" s="19"/>
      <c r="D8" s="20" t="s">
        <v>10</v>
      </c>
      <c r="E8" s="93"/>
      <c r="F8" s="92"/>
      <c r="G8" s="92"/>
      <c r="H8" s="92"/>
      <c r="I8" s="92"/>
    </row>
    <row r="9" spans="1:10" ht="15" customHeight="1" x14ac:dyDescent="0.55000000000000004">
      <c r="C9" s="94"/>
      <c r="D9" s="95" t="s">
        <v>36</v>
      </c>
      <c r="E9" s="96"/>
      <c r="F9" s="92"/>
      <c r="G9" s="92"/>
      <c r="H9" s="92"/>
      <c r="I9" s="92"/>
    </row>
    <row r="10" spans="1:10" ht="15" customHeight="1" thickBot="1" x14ac:dyDescent="0.6">
      <c r="C10" s="27" t="s">
        <v>47</v>
      </c>
      <c r="D10" s="28"/>
      <c r="E10" s="97">
        <f>SUM(E6:E9)</f>
        <v>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v>0</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5"/>
      <c r="H28" s="109"/>
      <c r="I28" s="114"/>
    </row>
    <row r="29" spans="3:9" ht="15" customHeight="1" x14ac:dyDescent="0.55000000000000004">
      <c r="C29" s="37"/>
      <c r="D29" s="113"/>
      <c r="E29" s="108"/>
      <c r="F29" s="109"/>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v>0</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f>245135000-2308000</f>
        <v>242827000</v>
      </c>
      <c r="F67" s="125"/>
      <c r="G67" s="126"/>
      <c r="H67" s="137"/>
      <c r="I67" s="127"/>
    </row>
    <row r="68" spans="2:9" ht="15" customHeight="1" thickBot="1" x14ac:dyDescent="0.6">
      <c r="C68" s="138" t="s">
        <v>47</v>
      </c>
      <c r="D68" s="139"/>
      <c r="E68" s="140">
        <f>E23+E34+E45+E56+E67</f>
        <v>242827000</v>
      </c>
      <c r="F68" s="141"/>
      <c r="G68" s="142"/>
      <c r="H68" s="143"/>
      <c r="I68" s="144"/>
    </row>
    <row r="69" spans="2:9" ht="15" customHeight="1" x14ac:dyDescent="0.55000000000000004">
      <c r="C69" s="52" t="s">
        <v>49</v>
      </c>
      <c r="D69" s="53"/>
      <c r="E69" s="169">
        <v>0</v>
      </c>
      <c r="F69" s="146"/>
      <c r="G69" s="146"/>
      <c r="H69" s="146"/>
      <c r="I69" s="146"/>
    </row>
    <row r="70" spans="2:9" ht="15" customHeight="1" thickBot="1" x14ac:dyDescent="0.6">
      <c r="C70" s="57" t="s">
        <v>50</v>
      </c>
      <c r="D70" s="58"/>
      <c r="E70" s="170">
        <v>0</v>
      </c>
      <c r="F70" s="148"/>
      <c r="G70" s="148"/>
      <c r="H70" s="148"/>
      <c r="I70" s="148"/>
    </row>
    <row r="71" spans="2:9" ht="15" customHeight="1" x14ac:dyDescent="0.55000000000000004">
      <c r="C71" s="44" t="s">
        <v>19</v>
      </c>
      <c r="D71" s="45"/>
      <c r="E71" s="149" t="e">
        <f>(E6+E8)/E69</f>
        <v>#DIV/0!</v>
      </c>
      <c r="F71" s="148"/>
      <c r="G71" s="148"/>
      <c r="H71" s="148"/>
      <c r="I71" s="148"/>
    </row>
    <row r="72" spans="2:9" ht="15" customHeight="1" thickBot="1" x14ac:dyDescent="0.6">
      <c r="C72" s="57" t="s">
        <v>20</v>
      </c>
      <c r="D72" s="58"/>
      <c r="E72" s="150" t="e">
        <f>(E7+E9)/E70</f>
        <v>#DIV/0!</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t="e">
        <f>(E23+E34)/(E23+E34+E45+E56)</f>
        <v>#DIV/0!</v>
      </c>
      <c r="F84" s="81"/>
      <c r="G84" s="81"/>
      <c r="H84" s="81"/>
      <c r="I84" s="82"/>
    </row>
    <row r="85" spans="2:9" ht="15" customHeight="1" thickBot="1" x14ac:dyDescent="0.6">
      <c r="C85" s="83"/>
      <c r="D85" s="84" t="s">
        <v>31</v>
      </c>
      <c r="E85" s="85" t="e">
        <f>(E45+E56)/(E23+E34+E45+E56)</f>
        <v>#DIV/0!</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8"/>
  <sheetViews>
    <sheetView view="pageBreakPreview" zoomScaleNormal="100" zoomScaleSheetLayoutView="100" workbookViewId="0">
      <selection activeCell="I5" sqref="I5"/>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61</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150226667</v>
      </c>
      <c r="F6" s="92"/>
      <c r="G6" s="92"/>
      <c r="H6" s="92"/>
      <c r="I6" s="92"/>
    </row>
    <row r="7" spans="1:10" ht="15" customHeight="1" x14ac:dyDescent="0.55000000000000004">
      <c r="C7" s="19"/>
      <c r="D7" s="20" t="s">
        <v>35</v>
      </c>
      <c r="E7" s="93">
        <v>0</v>
      </c>
      <c r="F7" s="92"/>
      <c r="G7" s="92"/>
      <c r="H7" s="92"/>
      <c r="I7" s="92"/>
    </row>
    <row r="8" spans="1:10" ht="15" customHeight="1" x14ac:dyDescent="0.55000000000000004">
      <c r="C8" s="19"/>
      <c r="D8" s="20" t="s">
        <v>10</v>
      </c>
      <c r="E8" s="93">
        <v>255988717</v>
      </c>
      <c r="F8" s="92"/>
      <c r="G8" s="92"/>
      <c r="H8" s="92"/>
      <c r="I8" s="92"/>
    </row>
    <row r="9" spans="1:10" ht="15" customHeight="1" x14ac:dyDescent="0.55000000000000004">
      <c r="C9" s="94"/>
      <c r="D9" s="95" t="s">
        <v>36</v>
      </c>
      <c r="E9" s="96">
        <v>0</v>
      </c>
      <c r="F9" s="92"/>
      <c r="G9" s="92"/>
      <c r="H9" s="92"/>
      <c r="I9" s="92"/>
    </row>
    <row r="10" spans="1:10" ht="15" customHeight="1" thickBot="1" x14ac:dyDescent="0.6">
      <c r="C10" s="27" t="s">
        <v>47</v>
      </c>
      <c r="D10" s="28"/>
      <c r="E10" s="97">
        <f>SUM(E6:E9)</f>
        <v>406215384</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5000</v>
      </c>
      <c r="G13" s="110" t="s">
        <v>42</v>
      </c>
      <c r="H13" s="111" t="s">
        <v>42</v>
      </c>
      <c r="I13" s="112" t="s">
        <v>62</v>
      </c>
    </row>
    <row r="14" spans="1:10" ht="15" customHeight="1" x14ac:dyDescent="0.55000000000000004">
      <c r="C14" s="37"/>
      <c r="D14" s="113"/>
      <c r="E14" s="108"/>
      <c r="F14" s="109">
        <v>3000</v>
      </c>
      <c r="G14" s="110" t="s">
        <v>42</v>
      </c>
      <c r="H14" s="111" t="s">
        <v>42</v>
      </c>
      <c r="I14" s="112" t="s">
        <v>63</v>
      </c>
    </row>
    <row r="15" spans="1:10" ht="15" customHeight="1" x14ac:dyDescent="0.55000000000000004">
      <c r="C15" s="37"/>
      <c r="D15" s="113"/>
      <c r="E15" s="108"/>
      <c r="F15" s="109">
        <v>2000</v>
      </c>
      <c r="G15" s="110" t="s">
        <v>42</v>
      </c>
      <c r="H15" s="111" t="s">
        <v>42</v>
      </c>
      <c r="I15" s="112" t="s">
        <v>64</v>
      </c>
    </row>
    <row r="16" spans="1:10" ht="15" customHeight="1" x14ac:dyDescent="0.55000000000000004">
      <c r="C16" s="37"/>
      <c r="D16" s="113"/>
      <c r="E16" s="108"/>
      <c r="F16" s="109"/>
      <c r="G16" s="110"/>
      <c r="H16" s="111"/>
      <c r="I16" s="114"/>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v>42377764</v>
      </c>
      <c r="F23" s="125"/>
      <c r="G23" s="126"/>
      <c r="H23" s="125"/>
      <c r="I23" s="127"/>
    </row>
    <row r="24" spans="3:9" ht="15" customHeight="1" x14ac:dyDescent="0.55000000000000004">
      <c r="C24" s="37"/>
      <c r="D24" s="128" t="s">
        <v>44</v>
      </c>
      <c r="E24" s="129"/>
      <c r="F24" s="130"/>
      <c r="G24" s="131"/>
      <c r="H24" s="132"/>
      <c r="I24" s="133"/>
    </row>
    <row r="25" spans="3:9" ht="15" customHeight="1" x14ac:dyDescent="0.55000000000000004">
      <c r="C25" s="37"/>
      <c r="D25" s="113"/>
      <c r="E25" s="108"/>
      <c r="F25" s="109"/>
      <c r="G25" s="110"/>
      <c r="H25" s="111"/>
      <c r="I25" s="114"/>
    </row>
    <row r="26" spans="3:9" ht="15" customHeight="1" x14ac:dyDescent="0.55000000000000004">
      <c r="C26" s="37"/>
      <c r="D26" s="113"/>
      <c r="E26" s="108"/>
      <c r="F26" s="109"/>
      <c r="G26" s="110"/>
      <c r="H26" s="111"/>
      <c r="I26" s="114"/>
    </row>
    <row r="27" spans="3:9" ht="15" customHeight="1" x14ac:dyDescent="0.55000000000000004">
      <c r="C27" s="37"/>
      <c r="D27" s="113"/>
      <c r="E27" s="108"/>
      <c r="F27" s="109"/>
      <c r="G27" s="110"/>
      <c r="H27" s="111"/>
      <c r="I27" s="114"/>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0</v>
      </c>
      <c r="F34" s="125"/>
      <c r="G34" s="126"/>
      <c r="H34" s="125"/>
      <c r="I34" s="127"/>
    </row>
    <row r="35" spans="3:9" ht="15" customHeight="1" x14ac:dyDescent="0.55000000000000004">
      <c r="C35" s="37"/>
      <c r="D35" s="134" t="s">
        <v>15</v>
      </c>
      <c r="E35" s="129"/>
      <c r="F35" s="109">
        <v>5000</v>
      </c>
      <c r="G35" s="110" t="s">
        <v>42</v>
      </c>
      <c r="H35" s="111" t="s">
        <v>42</v>
      </c>
      <c r="I35" s="112" t="s">
        <v>62</v>
      </c>
    </row>
    <row r="36" spans="3:9" ht="15" customHeight="1" x14ac:dyDescent="0.55000000000000004">
      <c r="C36" s="37"/>
      <c r="D36" s="113"/>
      <c r="E36" s="108"/>
      <c r="F36" s="109">
        <v>3000</v>
      </c>
      <c r="G36" s="110" t="s">
        <v>42</v>
      </c>
      <c r="H36" s="111" t="s">
        <v>42</v>
      </c>
      <c r="I36" s="112" t="s">
        <v>63</v>
      </c>
    </row>
    <row r="37" spans="3:9" ht="15" customHeight="1" x14ac:dyDescent="0.55000000000000004">
      <c r="C37" s="37"/>
      <c r="D37" s="113"/>
      <c r="E37" s="108"/>
      <c r="F37" s="109">
        <v>2000</v>
      </c>
      <c r="G37" s="110" t="s">
        <v>42</v>
      </c>
      <c r="H37" s="111" t="s">
        <v>42</v>
      </c>
      <c r="I37" s="112" t="s">
        <v>64</v>
      </c>
    </row>
    <row r="38" spans="3:9" ht="15" customHeight="1" x14ac:dyDescent="0.55000000000000004">
      <c r="C38" s="37"/>
      <c r="D38" s="113"/>
      <c r="E38" s="108"/>
      <c r="F38" s="109"/>
      <c r="G38" s="110"/>
      <c r="H38" s="111"/>
      <c r="I38" s="114"/>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v>87978258</v>
      </c>
      <c r="F45" s="125"/>
      <c r="G45" s="126"/>
      <c r="H45" s="125"/>
      <c r="I45" s="127"/>
    </row>
    <row r="46" spans="3:9" ht="15" customHeight="1" x14ac:dyDescent="0.55000000000000004">
      <c r="C46" s="37"/>
      <c r="D46" s="134" t="s">
        <v>45</v>
      </c>
      <c r="E46" s="129"/>
      <c r="F46" s="130"/>
      <c r="G46" s="131"/>
      <c r="H46" s="132"/>
      <c r="I46" s="133"/>
    </row>
    <row r="47" spans="3:9" ht="15" customHeight="1" x14ac:dyDescent="0.55000000000000004">
      <c r="C47" s="37"/>
      <c r="D47" s="113"/>
      <c r="E47" s="108"/>
      <c r="F47" s="109"/>
      <c r="G47" s="110"/>
      <c r="H47" s="111"/>
      <c r="I47" s="114"/>
    </row>
    <row r="48" spans="3:9" ht="15" customHeight="1" x14ac:dyDescent="0.55000000000000004">
      <c r="C48" s="37"/>
      <c r="D48" s="113"/>
      <c r="E48" s="108"/>
      <c r="F48" s="109"/>
      <c r="G48" s="110"/>
      <c r="H48" s="111"/>
      <c r="I48" s="114"/>
    </row>
    <row r="49" spans="3:9" ht="15" customHeight="1" x14ac:dyDescent="0.55000000000000004">
      <c r="C49" s="37"/>
      <c r="D49" s="113"/>
      <c r="E49" s="108"/>
      <c r="F49" s="109"/>
      <c r="G49" s="110"/>
      <c r="H49" s="111"/>
      <c r="I49" s="114"/>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0</v>
      </c>
      <c r="F67" s="125"/>
      <c r="G67" s="126"/>
      <c r="H67" s="137"/>
      <c r="I67" s="127"/>
    </row>
    <row r="68" spans="2:9" ht="15" customHeight="1" thickBot="1" x14ac:dyDescent="0.6">
      <c r="C68" s="138" t="s">
        <v>47</v>
      </c>
      <c r="D68" s="139"/>
      <c r="E68" s="140">
        <f>E23+E34+E45+E56+E67</f>
        <v>130356022</v>
      </c>
      <c r="F68" s="141"/>
      <c r="G68" s="142"/>
      <c r="H68" s="143"/>
      <c r="I68" s="144"/>
    </row>
    <row r="69" spans="2:9" ht="15" customHeight="1" x14ac:dyDescent="0.55000000000000004">
      <c r="C69" s="52" t="s">
        <v>49</v>
      </c>
      <c r="D69" s="53"/>
      <c r="E69" s="145">
        <v>28644</v>
      </c>
      <c r="F69" s="146"/>
      <c r="G69" s="146"/>
      <c r="H69" s="146"/>
      <c r="I69" s="146"/>
    </row>
    <row r="70" spans="2:9" ht="15" customHeight="1" thickBot="1" x14ac:dyDescent="0.6">
      <c r="C70" s="57" t="s">
        <v>50</v>
      </c>
      <c r="D70" s="58"/>
      <c r="E70" s="147">
        <v>0</v>
      </c>
      <c r="F70" s="148"/>
      <c r="G70" s="148"/>
      <c r="H70" s="148"/>
      <c r="I70" s="148"/>
    </row>
    <row r="71" spans="2:9" ht="15" customHeight="1" x14ac:dyDescent="0.55000000000000004">
      <c r="C71" s="44" t="s">
        <v>19</v>
      </c>
      <c r="D71" s="45"/>
      <c r="E71" s="149">
        <f>(E6+E8)/E69</f>
        <v>14181.517385839967</v>
      </c>
      <c r="F71" s="148"/>
      <c r="G71" s="148"/>
      <c r="H71" s="148"/>
      <c r="I71" s="148"/>
    </row>
    <row r="72" spans="2:9" ht="15" customHeight="1" thickBot="1" x14ac:dyDescent="0.6">
      <c r="C72" s="57" t="s">
        <v>20</v>
      </c>
      <c r="D72" s="58"/>
      <c r="E72" s="150" t="s">
        <v>65</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27</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0.32509249169938614</v>
      </c>
      <c r="F84" s="81"/>
      <c r="G84" s="81"/>
      <c r="H84" s="81"/>
      <c r="I84" s="82"/>
    </row>
    <row r="85" spans="2:9" ht="15" customHeight="1" thickBot="1" x14ac:dyDescent="0.6">
      <c r="C85" s="83"/>
      <c r="D85" s="84" t="s">
        <v>31</v>
      </c>
      <c r="E85" s="85">
        <f>(E45+E56)/(E23+E34+E45+E56)</f>
        <v>0.67490750830061386</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10:D10"/>
    <mergeCell ref="C6:C9"/>
    <mergeCell ref="F6:I6"/>
    <mergeCell ref="F9:I9"/>
    <mergeCell ref="A1:J1"/>
    <mergeCell ref="C2:G2"/>
    <mergeCell ref="C3:D3"/>
    <mergeCell ref="E3:I3"/>
    <mergeCell ref="C5:G5"/>
    <mergeCell ref="F7:I7"/>
    <mergeCell ref="F8:I8"/>
    <mergeCell ref="C11:E12"/>
    <mergeCell ref="F11:I11"/>
    <mergeCell ref="D13:D22"/>
    <mergeCell ref="D35:D44"/>
    <mergeCell ref="C57:C67"/>
    <mergeCell ref="D57:D66"/>
    <mergeCell ref="D24:D33"/>
    <mergeCell ref="D46:D55"/>
    <mergeCell ref="C13:C56"/>
    <mergeCell ref="D88:I88"/>
    <mergeCell ref="C78:D78"/>
    <mergeCell ref="C80:D80"/>
    <mergeCell ref="C83:G83"/>
    <mergeCell ref="C84:C85"/>
    <mergeCell ref="E84:I84"/>
    <mergeCell ref="C87:I87"/>
    <mergeCell ref="C79:D79"/>
    <mergeCell ref="E85:I85"/>
    <mergeCell ref="E80:I80"/>
    <mergeCell ref="E78:G78"/>
    <mergeCell ref="H78:I78"/>
    <mergeCell ref="H79:I79"/>
    <mergeCell ref="E79:G79"/>
    <mergeCell ref="H77:I77"/>
    <mergeCell ref="E77:G77"/>
    <mergeCell ref="C76:G76"/>
    <mergeCell ref="C68:D68"/>
    <mergeCell ref="C69:D69"/>
    <mergeCell ref="F69:I69"/>
    <mergeCell ref="C72:D72"/>
    <mergeCell ref="F72:I72"/>
    <mergeCell ref="C70:D70"/>
    <mergeCell ref="C71:D71"/>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66D5E-5F7D-478F-BCD6-A6190CE95123}">
  <dimension ref="A1:J88"/>
  <sheetViews>
    <sheetView view="pageBreakPreview" zoomScaleNormal="100" zoomScaleSheetLayoutView="100" workbookViewId="0">
      <selection activeCell="F4" sqref="F4"/>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61250143</v>
      </c>
      <c r="F6" s="92"/>
      <c r="G6" s="92"/>
      <c r="H6" s="92"/>
      <c r="I6" s="92"/>
    </row>
    <row r="7" spans="1:10" ht="15" customHeight="1" x14ac:dyDescent="0.55000000000000004">
      <c r="C7" s="19"/>
      <c r="D7" s="20" t="s">
        <v>35</v>
      </c>
      <c r="E7" s="93">
        <v>27124126</v>
      </c>
      <c r="F7" s="92"/>
      <c r="G7" s="92"/>
      <c r="H7" s="92"/>
      <c r="I7" s="92"/>
    </row>
    <row r="8" spans="1:10" ht="15" customHeight="1" x14ac:dyDescent="0.55000000000000004">
      <c r="C8" s="19"/>
      <c r="D8" s="20" t="s">
        <v>10</v>
      </c>
      <c r="E8" s="93">
        <v>194223388</v>
      </c>
      <c r="F8" s="92"/>
      <c r="G8" s="92"/>
      <c r="H8" s="92"/>
      <c r="I8" s="92"/>
    </row>
    <row r="9" spans="1:10" ht="15" customHeight="1" x14ac:dyDescent="0.55000000000000004">
      <c r="C9" s="94"/>
      <c r="D9" s="95" t="s">
        <v>36</v>
      </c>
      <c r="E9" s="96">
        <v>6749434</v>
      </c>
      <c r="F9" s="92"/>
      <c r="G9" s="92"/>
      <c r="H9" s="92"/>
      <c r="I9" s="92"/>
    </row>
    <row r="10" spans="1:10" ht="15" customHeight="1" thickBot="1" x14ac:dyDescent="0.6">
      <c r="C10" s="27" t="s">
        <v>47</v>
      </c>
      <c r="D10" s="28"/>
      <c r="E10" s="97">
        <f>SUM(E6:E9)</f>
        <v>289347091</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5000</v>
      </c>
      <c r="G13" s="110" t="s">
        <v>42</v>
      </c>
      <c r="H13" s="111" t="s">
        <v>42</v>
      </c>
      <c r="I13" s="112" t="s">
        <v>68</v>
      </c>
    </row>
    <row r="14" spans="1:10" ht="15" customHeight="1" x14ac:dyDescent="0.55000000000000004">
      <c r="C14" s="37"/>
      <c r="D14" s="113"/>
      <c r="E14" s="108"/>
      <c r="F14" s="109">
        <v>3000</v>
      </c>
      <c r="G14" s="110" t="s">
        <v>42</v>
      </c>
      <c r="H14" s="111" t="s">
        <v>42</v>
      </c>
      <c r="I14" s="112" t="s">
        <v>69</v>
      </c>
    </row>
    <row r="15" spans="1:10" ht="15" customHeight="1" x14ac:dyDescent="0.55000000000000004">
      <c r="C15" s="37"/>
      <c r="D15" s="113"/>
      <c r="E15" s="108"/>
      <c r="F15" s="109">
        <v>2000</v>
      </c>
      <c r="G15" s="110" t="s">
        <v>42</v>
      </c>
      <c r="H15" s="111" t="s">
        <v>42</v>
      </c>
      <c r="I15" s="112" t="s">
        <v>67</v>
      </c>
    </row>
    <row r="16" spans="1:10" ht="15" customHeight="1" x14ac:dyDescent="0.55000000000000004">
      <c r="C16" s="37"/>
      <c r="D16" s="113"/>
      <c r="E16" s="108"/>
      <c r="F16" s="109"/>
      <c r="G16" s="110"/>
      <c r="H16" s="111"/>
      <c r="I16" s="112"/>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31126824-E34</f>
        <v>19234824</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F26" s="109">
        <v>2000</v>
      </c>
      <c r="G26" s="110" t="s">
        <v>42</v>
      </c>
      <c r="H26" s="111" t="s">
        <v>42</v>
      </c>
      <c r="I26" s="112" t="s">
        <v>67</v>
      </c>
    </row>
    <row r="27" spans="3:9" ht="15" customHeight="1" x14ac:dyDescent="0.55000000000000004">
      <c r="C27" s="37"/>
      <c r="D27" s="113"/>
      <c r="E27" s="108"/>
      <c r="F27" s="109"/>
      <c r="G27" s="110"/>
      <c r="H27" s="111"/>
      <c r="I27" s="112"/>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11892000</v>
      </c>
      <c r="F34" s="125"/>
      <c r="G34" s="126"/>
      <c r="H34" s="125"/>
      <c r="I34" s="127"/>
    </row>
    <row r="35" spans="3:9" ht="15" customHeight="1" x14ac:dyDescent="0.55000000000000004">
      <c r="C35" s="37"/>
      <c r="D35" s="134" t="s">
        <v>15</v>
      </c>
      <c r="E35" s="129"/>
      <c r="F35" s="109">
        <v>5000</v>
      </c>
      <c r="G35" s="110" t="s">
        <v>42</v>
      </c>
      <c r="H35" s="111" t="s">
        <v>42</v>
      </c>
      <c r="I35" s="112" t="s">
        <v>68</v>
      </c>
    </row>
    <row r="36" spans="3:9" ht="15" customHeight="1" x14ac:dyDescent="0.55000000000000004">
      <c r="C36" s="37"/>
      <c r="D36" s="113"/>
      <c r="E36" s="108"/>
      <c r="F36" s="109">
        <v>3000</v>
      </c>
      <c r="G36" s="110" t="s">
        <v>42</v>
      </c>
      <c r="H36" s="111" t="s">
        <v>42</v>
      </c>
      <c r="I36" s="112" t="s">
        <v>69</v>
      </c>
    </row>
    <row r="37" spans="3:9" ht="15" customHeight="1" x14ac:dyDescent="0.55000000000000004">
      <c r="C37" s="37"/>
      <c r="D37" s="113"/>
      <c r="E37" s="108"/>
      <c r="F37" s="109">
        <v>2000</v>
      </c>
      <c r="G37" s="110" t="s">
        <v>42</v>
      </c>
      <c r="H37" s="111" t="s">
        <v>42</v>
      </c>
      <c r="I37" s="112" t="s">
        <v>67</v>
      </c>
    </row>
    <row r="38" spans="3:9" ht="15" customHeight="1" x14ac:dyDescent="0.55000000000000004">
      <c r="C38" s="37"/>
      <c r="D38" s="113"/>
      <c r="E38" s="108"/>
      <c r="F38" s="109"/>
      <c r="G38" s="110"/>
      <c r="H38" s="111"/>
      <c r="I38" s="112"/>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69415467-E56</f>
        <v>66331467</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F48" s="109">
        <v>2000</v>
      </c>
      <c r="G48" s="110" t="s">
        <v>42</v>
      </c>
      <c r="H48" s="111" t="s">
        <v>42</v>
      </c>
      <c r="I48" s="112" t="s">
        <v>67</v>
      </c>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3084000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0</v>
      </c>
      <c r="F67" s="125"/>
      <c r="G67" s="126"/>
      <c r="H67" s="137"/>
      <c r="I67" s="127"/>
    </row>
    <row r="68" spans="2:9" ht="15" customHeight="1" thickBot="1" x14ac:dyDescent="0.6">
      <c r="C68" s="138" t="s">
        <v>47</v>
      </c>
      <c r="D68" s="139"/>
      <c r="E68" s="140">
        <f>E23+E34+E45+E56+E67</f>
        <v>100542291</v>
      </c>
      <c r="F68" s="141"/>
      <c r="G68" s="142"/>
      <c r="H68" s="143"/>
      <c r="I68" s="144"/>
    </row>
    <row r="69" spans="2:9" ht="15" customHeight="1" x14ac:dyDescent="0.55000000000000004">
      <c r="C69" s="52" t="s">
        <v>49</v>
      </c>
      <c r="D69" s="53"/>
      <c r="E69" s="169">
        <v>19416</v>
      </c>
      <c r="F69" s="146"/>
      <c r="G69" s="146"/>
      <c r="H69" s="146"/>
      <c r="I69" s="146"/>
    </row>
    <row r="70" spans="2:9" ht="15" customHeight="1" thickBot="1" x14ac:dyDescent="0.6">
      <c r="C70" s="57" t="s">
        <v>50</v>
      </c>
      <c r="D70" s="58"/>
      <c r="E70" s="170">
        <v>3196</v>
      </c>
      <c r="F70" s="148"/>
      <c r="G70" s="148"/>
      <c r="H70" s="148"/>
      <c r="I70" s="148"/>
    </row>
    <row r="71" spans="2:9" ht="15" customHeight="1" x14ac:dyDescent="0.55000000000000004">
      <c r="C71" s="44" t="s">
        <v>19</v>
      </c>
      <c r="D71" s="45"/>
      <c r="E71" s="149">
        <f>(E6+E8)/E69</f>
        <v>13157.886845900288</v>
      </c>
      <c r="F71" s="148"/>
      <c r="G71" s="148"/>
      <c r="H71" s="148"/>
      <c r="I71" s="148"/>
    </row>
    <row r="72" spans="2:9" ht="15" customHeight="1" thickBot="1" x14ac:dyDescent="0.6">
      <c r="C72" s="57" t="s">
        <v>20</v>
      </c>
      <c r="D72" s="58"/>
      <c r="E72" s="150">
        <f>(E7+E9)/E70</f>
        <v>10598.735919899875</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0.30958936473806831</v>
      </c>
      <c r="F84" s="81"/>
      <c r="G84" s="81"/>
      <c r="H84" s="81"/>
      <c r="I84" s="82"/>
    </row>
    <row r="85" spans="2:9" ht="15" customHeight="1" thickBot="1" x14ac:dyDescent="0.6">
      <c r="C85" s="83"/>
      <c r="D85" s="84" t="s">
        <v>31</v>
      </c>
      <c r="E85" s="85">
        <f>(E45+E56)/(E23+E34+E45+E56)</f>
        <v>0.69041063526193169</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2CE0-1950-47BC-B4B7-E9630FD39853}">
  <dimension ref="A1:J88"/>
  <sheetViews>
    <sheetView view="pageBreakPreview" topLeftCell="A4"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c r="F6" s="92"/>
      <c r="G6" s="92"/>
      <c r="H6" s="92"/>
      <c r="I6" s="92"/>
    </row>
    <row r="7" spans="1:10" ht="15" customHeight="1" x14ac:dyDescent="0.55000000000000004">
      <c r="C7" s="19"/>
      <c r="D7" s="20" t="s">
        <v>35</v>
      </c>
      <c r="E7" s="93"/>
      <c r="F7" s="92"/>
      <c r="G7" s="92"/>
      <c r="H7" s="92"/>
      <c r="I7" s="92"/>
    </row>
    <row r="8" spans="1:10" ht="15" customHeight="1" x14ac:dyDescent="0.55000000000000004">
      <c r="C8" s="19"/>
      <c r="D8" s="20" t="s">
        <v>10</v>
      </c>
      <c r="E8" s="93"/>
      <c r="F8" s="92"/>
      <c r="G8" s="92"/>
      <c r="H8" s="92"/>
      <c r="I8" s="92"/>
    </row>
    <row r="9" spans="1:10" ht="15" customHeight="1" x14ac:dyDescent="0.55000000000000004">
      <c r="C9" s="94"/>
      <c r="D9" s="95" t="s">
        <v>36</v>
      </c>
      <c r="E9" s="96"/>
      <c r="F9" s="92"/>
      <c r="G9" s="92"/>
      <c r="H9" s="92"/>
      <c r="I9" s="92"/>
    </row>
    <row r="10" spans="1:10" ht="15" customHeight="1" thickBot="1" x14ac:dyDescent="0.6">
      <c r="C10" s="27" t="s">
        <v>47</v>
      </c>
      <c r="D10" s="28"/>
      <c r="E10" s="97">
        <f>SUM(E6:E9)</f>
        <v>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5000</v>
      </c>
      <c r="G13" s="110" t="s">
        <v>42</v>
      </c>
      <c r="H13" s="111" t="s">
        <v>42</v>
      </c>
      <c r="I13" s="112" t="s">
        <v>68</v>
      </c>
    </row>
    <row r="14" spans="1:10" ht="15" customHeight="1" x14ac:dyDescent="0.55000000000000004">
      <c r="C14" s="37"/>
      <c r="D14" s="113"/>
      <c r="E14" s="108"/>
      <c r="F14" s="109">
        <v>3000</v>
      </c>
      <c r="G14" s="110" t="s">
        <v>42</v>
      </c>
      <c r="H14" s="111" t="s">
        <v>42</v>
      </c>
      <c r="I14" s="112" t="s">
        <v>69</v>
      </c>
    </row>
    <row r="15" spans="1:10" ht="15" customHeight="1" x14ac:dyDescent="0.55000000000000004">
      <c r="C15" s="37"/>
      <c r="D15" s="113"/>
      <c r="E15" s="108"/>
      <c r="F15" s="109">
        <v>2000</v>
      </c>
      <c r="G15" s="110" t="s">
        <v>42</v>
      </c>
      <c r="H15" s="111" t="s">
        <v>42</v>
      </c>
      <c r="I15" s="112" t="s">
        <v>67</v>
      </c>
    </row>
    <row r="16" spans="1:10" ht="15" customHeight="1" x14ac:dyDescent="0.55000000000000004">
      <c r="C16" s="37"/>
      <c r="D16" s="113"/>
      <c r="E16" s="108"/>
      <c r="F16" s="109"/>
      <c r="G16" s="110"/>
      <c r="H16" s="111"/>
      <c r="I16" s="112"/>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v>0</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F26" s="109">
        <v>2000</v>
      </c>
      <c r="G26" s="110" t="s">
        <v>42</v>
      </c>
      <c r="H26" s="111" t="s">
        <v>42</v>
      </c>
      <c r="I26" s="112" t="s">
        <v>67</v>
      </c>
    </row>
    <row r="27" spans="3:9" ht="15" customHeight="1" x14ac:dyDescent="0.55000000000000004">
      <c r="C27" s="37"/>
      <c r="D27" s="113"/>
      <c r="E27" s="108"/>
      <c r="F27" s="109"/>
      <c r="G27" s="110"/>
      <c r="H27" s="111"/>
      <c r="I27" s="112"/>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0</v>
      </c>
      <c r="F34" s="125"/>
      <c r="G34" s="126"/>
      <c r="H34" s="125"/>
      <c r="I34" s="127"/>
    </row>
    <row r="35" spans="3:9" ht="15" customHeight="1" x14ac:dyDescent="0.55000000000000004">
      <c r="C35" s="37"/>
      <c r="D35" s="134" t="s">
        <v>15</v>
      </c>
      <c r="E35" s="129"/>
      <c r="F35" s="109">
        <v>5000</v>
      </c>
      <c r="G35" s="110" t="s">
        <v>42</v>
      </c>
      <c r="H35" s="111" t="s">
        <v>42</v>
      </c>
      <c r="I35" s="112" t="s">
        <v>68</v>
      </c>
    </row>
    <row r="36" spans="3:9" ht="15" customHeight="1" x14ac:dyDescent="0.55000000000000004">
      <c r="C36" s="37"/>
      <c r="D36" s="113"/>
      <c r="E36" s="108"/>
      <c r="F36" s="109">
        <v>3000</v>
      </c>
      <c r="G36" s="110" t="s">
        <v>42</v>
      </c>
      <c r="H36" s="111" t="s">
        <v>42</v>
      </c>
      <c r="I36" s="112" t="s">
        <v>69</v>
      </c>
    </row>
    <row r="37" spans="3:9" ht="15" customHeight="1" x14ac:dyDescent="0.55000000000000004">
      <c r="C37" s="37"/>
      <c r="D37" s="113"/>
      <c r="E37" s="108"/>
      <c r="F37" s="109">
        <v>2000</v>
      </c>
      <c r="G37" s="110" t="s">
        <v>42</v>
      </c>
      <c r="H37" s="111" t="s">
        <v>42</v>
      </c>
      <c r="I37" s="112" t="s">
        <v>67</v>
      </c>
    </row>
    <row r="38" spans="3:9" ht="15" customHeight="1" x14ac:dyDescent="0.55000000000000004">
      <c r="C38" s="37"/>
      <c r="D38" s="113"/>
      <c r="E38" s="108"/>
      <c r="F38" s="109"/>
      <c r="G38" s="110"/>
      <c r="H38" s="111"/>
      <c r="I38" s="112"/>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v>0</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F48" s="109">
        <v>2000</v>
      </c>
      <c r="G48" s="110" t="s">
        <v>42</v>
      </c>
      <c r="H48" s="111" t="s">
        <v>42</v>
      </c>
      <c r="I48" s="112" t="s">
        <v>67</v>
      </c>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f>24569000-24569000</f>
        <v>0</v>
      </c>
      <c r="F67" s="125"/>
      <c r="G67" s="126"/>
      <c r="H67" s="137"/>
      <c r="I67" s="127"/>
    </row>
    <row r="68" spans="2:9" ht="15" customHeight="1" thickBot="1" x14ac:dyDescent="0.6">
      <c r="C68" s="138" t="s">
        <v>47</v>
      </c>
      <c r="D68" s="139"/>
      <c r="E68" s="140">
        <f>E23+E34+E45+E56+E67</f>
        <v>0</v>
      </c>
      <c r="F68" s="141"/>
      <c r="G68" s="142"/>
      <c r="H68" s="143"/>
      <c r="I68" s="144"/>
    </row>
    <row r="69" spans="2:9" ht="15" customHeight="1" x14ac:dyDescent="0.55000000000000004">
      <c r="C69" s="52" t="s">
        <v>49</v>
      </c>
      <c r="D69" s="53"/>
      <c r="E69" s="145">
        <v>0</v>
      </c>
      <c r="F69" s="146"/>
      <c r="G69" s="146"/>
      <c r="H69" s="146"/>
      <c r="I69" s="146"/>
    </row>
    <row r="70" spans="2:9" ht="15" customHeight="1" thickBot="1" x14ac:dyDescent="0.6">
      <c r="C70" s="57" t="s">
        <v>50</v>
      </c>
      <c r="D70" s="58"/>
      <c r="E70" s="147">
        <v>0</v>
      </c>
      <c r="F70" s="148"/>
      <c r="G70" s="148"/>
      <c r="H70" s="148"/>
      <c r="I70" s="148"/>
    </row>
    <row r="71" spans="2:9" ht="15" customHeight="1" x14ac:dyDescent="0.55000000000000004">
      <c r="C71" s="44" t="s">
        <v>19</v>
      </c>
      <c r="D71" s="45"/>
      <c r="E71" s="149" t="e">
        <f>(E6+E8)/E69</f>
        <v>#DIV/0!</v>
      </c>
      <c r="F71" s="148"/>
      <c r="G71" s="148"/>
      <c r="H71" s="148"/>
      <c r="I71" s="148"/>
    </row>
    <row r="72" spans="2:9" ht="15" customHeight="1" thickBot="1" x14ac:dyDescent="0.6">
      <c r="C72" s="57" t="s">
        <v>20</v>
      </c>
      <c r="D72" s="58"/>
      <c r="E72" s="150" t="e">
        <f>(E7+E9)/E70</f>
        <v>#DIV/0!</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t="e">
        <f>(E23+E34)/(E23+E34+E45+E56)</f>
        <v>#DIV/0!</v>
      </c>
      <c r="F84" s="81"/>
      <c r="G84" s="81"/>
      <c r="H84" s="81"/>
      <c r="I84" s="82"/>
    </row>
    <row r="85" spans="2:9" ht="15" customHeight="1" thickBot="1" x14ac:dyDescent="0.6">
      <c r="C85" s="83"/>
      <c r="D85" s="84" t="s">
        <v>31</v>
      </c>
      <c r="E85" s="85" t="e">
        <f>(E45+E56)/(E23+E34+E45+E56)</f>
        <v>#DIV/0!</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84C77-07E3-4CDC-9DE7-725C925F152F}">
  <dimension ref="A1:J88"/>
  <sheetViews>
    <sheetView view="pageBreakPreview"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c r="F6" s="92"/>
      <c r="G6" s="92"/>
      <c r="H6" s="92"/>
      <c r="I6" s="92"/>
    </row>
    <row r="7" spans="1:10" ht="15" customHeight="1" x14ac:dyDescent="0.55000000000000004">
      <c r="C7" s="19"/>
      <c r="D7" s="20" t="s">
        <v>35</v>
      </c>
      <c r="E7" s="93"/>
      <c r="F7" s="92"/>
      <c r="G7" s="92"/>
      <c r="H7" s="92"/>
      <c r="I7" s="92"/>
    </row>
    <row r="8" spans="1:10" ht="15" customHeight="1" x14ac:dyDescent="0.55000000000000004">
      <c r="C8" s="19"/>
      <c r="D8" s="20" t="s">
        <v>10</v>
      </c>
      <c r="E8" s="93"/>
      <c r="F8" s="92"/>
      <c r="G8" s="92"/>
      <c r="H8" s="92"/>
      <c r="I8" s="92"/>
    </row>
    <row r="9" spans="1:10" ht="15" customHeight="1" x14ac:dyDescent="0.55000000000000004">
      <c r="C9" s="94"/>
      <c r="D9" s="95" t="s">
        <v>36</v>
      </c>
      <c r="E9" s="96"/>
      <c r="F9" s="92"/>
      <c r="G9" s="92"/>
      <c r="H9" s="92"/>
      <c r="I9" s="92"/>
    </row>
    <row r="10" spans="1:10" ht="15" customHeight="1" thickBot="1" x14ac:dyDescent="0.6">
      <c r="C10" s="27" t="s">
        <v>47</v>
      </c>
      <c r="D10" s="28"/>
      <c r="E10" s="97">
        <f>SUM(E6:E9)</f>
        <v>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5000</v>
      </c>
      <c r="G13" s="110" t="s">
        <v>42</v>
      </c>
      <c r="H13" s="111" t="s">
        <v>42</v>
      </c>
      <c r="I13" s="112" t="s">
        <v>68</v>
      </c>
    </row>
    <row r="14" spans="1:10" ht="15" customHeight="1" x14ac:dyDescent="0.55000000000000004">
      <c r="C14" s="37"/>
      <c r="D14" s="113"/>
      <c r="E14" s="108"/>
      <c r="F14" s="109">
        <v>3000</v>
      </c>
      <c r="G14" s="110" t="s">
        <v>42</v>
      </c>
      <c r="H14" s="111" t="s">
        <v>42</v>
      </c>
      <c r="I14" s="112" t="s">
        <v>69</v>
      </c>
    </row>
    <row r="15" spans="1:10" ht="15" customHeight="1" x14ac:dyDescent="0.55000000000000004">
      <c r="C15" s="37"/>
      <c r="D15" s="113"/>
      <c r="E15" s="108"/>
      <c r="F15" s="109">
        <v>2000</v>
      </c>
      <c r="G15" s="110" t="s">
        <v>42</v>
      </c>
      <c r="H15" s="111" t="s">
        <v>42</v>
      </c>
      <c r="I15" s="112" t="s">
        <v>67</v>
      </c>
    </row>
    <row r="16" spans="1:10" ht="15" customHeight="1" x14ac:dyDescent="0.55000000000000004">
      <c r="C16" s="37"/>
      <c r="D16" s="113"/>
      <c r="E16" s="108"/>
      <c r="F16" s="109"/>
      <c r="G16" s="110"/>
      <c r="H16" s="111"/>
      <c r="I16" s="112"/>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v>0</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F26" s="109">
        <v>2000</v>
      </c>
      <c r="G26" s="110" t="s">
        <v>42</v>
      </c>
      <c r="H26" s="111" t="s">
        <v>42</v>
      </c>
      <c r="I26" s="112" t="s">
        <v>67</v>
      </c>
    </row>
    <row r="27" spans="3:9" ht="15" customHeight="1" x14ac:dyDescent="0.55000000000000004">
      <c r="C27" s="37"/>
      <c r="D27" s="113"/>
      <c r="E27" s="108"/>
      <c r="F27" s="109"/>
      <c r="G27" s="110"/>
      <c r="H27" s="111"/>
      <c r="I27" s="112"/>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0</v>
      </c>
      <c r="F34" s="125"/>
      <c r="G34" s="126"/>
      <c r="H34" s="125"/>
      <c r="I34" s="127"/>
    </row>
    <row r="35" spans="3:9" ht="15" customHeight="1" x14ac:dyDescent="0.55000000000000004">
      <c r="C35" s="37"/>
      <c r="D35" s="134" t="s">
        <v>15</v>
      </c>
      <c r="E35" s="129"/>
      <c r="F35" s="109">
        <v>5000</v>
      </c>
      <c r="G35" s="110" t="s">
        <v>42</v>
      </c>
      <c r="H35" s="111" t="s">
        <v>42</v>
      </c>
      <c r="I35" s="112" t="s">
        <v>68</v>
      </c>
    </row>
    <row r="36" spans="3:9" ht="15" customHeight="1" x14ac:dyDescent="0.55000000000000004">
      <c r="C36" s="37"/>
      <c r="D36" s="113"/>
      <c r="E36" s="108"/>
      <c r="F36" s="109">
        <v>3000</v>
      </c>
      <c r="G36" s="110" t="s">
        <v>42</v>
      </c>
      <c r="H36" s="111" t="s">
        <v>42</v>
      </c>
      <c r="I36" s="112" t="s">
        <v>69</v>
      </c>
    </row>
    <row r="37" spans="3:9" ht="15" customHeight="1" x14ac:dyDescent="0.55000000000000004">
      <c r="C37" s="37"/>
      <c r="D37" s="113"/>
      <c r="E37" s="108"/>
      <c r="F37" s="109">
        <v>2000</v>
      </c>
      <c r="G37" s="110" t="s">
        <v>42</v>
      </c>
      <c r="H37" s="111" t="s">
        <v>42</v>
      </c>
      <c r="I37" s="112" t="s">
        <v>67</v>
      </c>
    </row>
    <row r="38" spans="3:9" ht="15" customHeight="1" x14ac:dyDescent="0.55000000000000004">
      <c r="C38" s="37"/>
      <c r="D38" s="113"/>
      <c r="E38" s="108"/>
      <c r="F38" s="109"/>
      <c r="G38" s="110"/>
      <c r="H38" s="111"/>
      <c r="I38" s="112"/>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v>0</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F48" s="109">
        <v>2000</v>
      </c>
      <c r="G48" s="110" t="s">
        <v>42</v>
      </c>
      <c r="H48" s="111" t="s">
        <v>42</v>
      </c>
      <c r="I48" s="112" t="s">
        <v>67</v>
      </c>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f>11352000-11352000</f>
        <v>0</v>
      </c>
      <c r="F67" s="125"/>
      <c r="G67" s="126"/>
      <c r="H67" s="137"/>
      <c r="I67" s="127"/>
    </row>
    <row r="68" spans="2:9" ht="15" customHeight="1" thickBot="1" x14ac:dyDescent="0.6">
      <c r="C68" s="138" t="s">
        <v>47</v>
      </c>
      <c r="D68" s="139"/>
      <c r="E68" s="140">
        <f>E23+E34+E45+E56+E67</f>
        <v>0</v>
      </c>
      <c r="F68" s="141"/>
      <c r="G68" s="142"/>
      <c r="H68" s="143"/>
      <c r="I68" s="144"/>
    </row>
    <row r="69" spans="2:9" ht="15" customHeight="1" x14ac:dyDescent="0.55000000000000004">
      <c r="C69" s="52" t="s">
        <v>49</v>
      </c>
      <c r="D69" s="53"/>
      <c r="E69" s="145">
        <v>0</v>
      </c>
      <c r="F69" s="146"/>
      <c r="G69" s="146"/>
      <c r="H69" s="146"/>
      <c r="I69" s="146"/>
    </row>
    <row r="70" spans="2:9" ht="15" customHeight="1" thickBot="1" x14ac:dyDescent="0.6">
      <c r="C70" s="57" t="s">
        <v>50</v>
      </c>
      <c r="D70" s="58"/>
      <c r="E70" s="147">
        <v>0</v>
      </c>
      <c r="F70" s="148"/>
      <c r="G70" s="148"/>
      <c r="H70" s="148"/>
      <c r="I70" s="148"/>
    </row>
    <row r="71" spans="2:9" ht="15" customHeight="1" x14ac:dyDescent="0.55000000000000004">
      <c r="C71" s="44" t="s">
        <v>19</v>
      </c>
      <c r="D71" s="45"/>
      <c r="E71" s="149" t="e">
        <f>(E6+E8)/E69</f>
        <v>#DIV/0!</v>
      </c>
      <c r="F71" s="148"/>
      <c r="G71" s="148"/>
      <c r="H71" s="148"/>
      <c r="I71" s="148"/>
    </row>
    <row r="72" spans="2:9" ht="15" customHeight="1" thickBot="1" x14ac:dyDescent="0.6">
      <c r="C72" s="57" t="s">
        <v>20</v>
      </c>
      <c r="D72" s="58"/>
      <c r="E72" s="150" t="e">
        <f>(E7+E9)/E70</f>
        <v>#DIV/0!</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t="e">
        <f>(E23+E34)/(E23+E34+E45+E56)</f>
        <v>#DIV/0!</v>
      </c>
      <c r="F84" s="81"/>
      <c r="G84" s="81"/>
      <c r="H84" s="81"/>
      <c r="I84" s="82"/>
    </row>
    <row r="85" spans="2:9" ht="15" customHeight="1" thickBot="1" x14ac:dyDescent="0.6">
      <c r="C85" s="83"/>
      <c r="D85" s="84" t="s">
        <v>31</v>
      </c>
      <c r="E85" s="85" t="e">
        <f>(E45+E56)/(E23+E34+E45+E56)</f>
        <v>#DIV/0!</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C527E-2F57-420B-9E47-B275468B12A0}">
  <dimension ref="A1:J88"/>
  <sheetViews>
    <sheetView view="pageBreakPreview"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277332525</v>
      </c>
      <c r="F6" s="92"/>
      <c r="G6" s="92"/>
      <c r="H6" s="92"/>
      <c r="I6" s="92"/>
    </row>
    <row r="7" spans="1:10" ht="15" customHeight="1" x14ac:dyDescent="0.55000000000000004">
      <c r="C7" s="19"/>
      <c r="D7" s="20" t="s">
        <v>35</v>
      </c>
      <c r="E7" s="93">
        <v>186542082</v>
      </c>
      <c r="F7" s="92"/>
      <c r="G7" s="92"/>
      <c r="H7" s="92"/>
      <c r="I7" s="92"/>
    </row>
    <row r="8" spans="1:10" ht="15" customHeight="1" x14ac:dyDescent="0.55000000000000004">
      <c r="C8" s="19"/>
      <c r="D8" s="20" t="s">
        <v>10</v>
      </c>
      <c r="E8" s="93">
        <v>601285526</v>
      </c>
      <c r="F8" s="92"/>
      <c r="G8" s="92"/>
      <c r="H8" s="92"/>
      <c r="I8" s="92"/>
    </row>
    <row r="9" spans="1:10" ht="15" customHeight="1" x14ac:dyDescent="0.55000000000000004">
      <c r="C9" s="94"/>
      <c r="D9" s="95" t="s">
        <v>36</v>
      </c>
      <c r="E9" s="96">
        <v>22985885</v>
      </c>
      <c r="F9" s="92"/>
      <c r="G9" s="92"/>
      <c r="H9" s="92"/>
      <c r="I9" s="92"/>
    </row>
    <row r="10" spans="1:10" ht="15" customHeight="1" thickBot="1" x14ac:dyDescent="0.6">
      <c r="C10" s="27" t="s">
        <v>47</v>
      </c>
      <c r="D10" s="28"/>
      <c r="E10" s="97">
        <f>SUM(E6:E9)</f>
        <v>1088146018</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150506657-E34</f>
        <v>69581657</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09"/>
      <c r="G28" s="110"/>
      <c r="H28" s="111"/>
      <c r="I28" s="112"/>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80925000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194462242-E56</f>
        <v>183566242</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10896000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12830000</v>
      </c>
      <c r="F67" s="125"/>
      <c r="G67" s="126"/>
      <c r="H67" s="137"/>
      <c r="I67" s="127"/>
    </row>
    <row r="68" spans="2:9" ht="15" customHeight="1" thickBot="1" x14ac:dyDescent="0.6">
      <c r="C68" s="138" t="s">
        <v>47</v>
      </c>
      <c r="D68" s="139"/>
      <c r="E68" s="140">
        <f>E23+E34+E45+E56+E67</f>
        <v>357798899</v>
      </c>
      <c r="F68" s="141"/>
      <c r="G68" s="142"/>
      <c r="H68" s="143"/>
      <c r="I68" s="144"/>
    </row>
    <row r="69" spans="2:9" ht="15" customHeight="1" x14ac:dyDescent="0.55000000000000004">
      <c r="C69" s="52" t="s">
        <v>49</v>
      </c>
      <c r="D69" s="53"/>
      <c r="E69" s="169">
        <v>55979</v>
      </c>
      <c r="F69" s="146"/>
      <c r="G69" s="146"/>
      <c r="H69" s="146"/>
      <c r="I69" s="146"/>
    </row>
    <row r="70" spans="2:9" ht="15" customHeight="1" thickBot="1" x14ac:dyDescent="0.6">
      <c r="C70" s="57" t="s">
        <v>50</v>
      </c>
      <c r="D70" s="58"/>
      <c r="E70" s="147">
        <v>19701</v>
      </c>
      <c r="F70" s="148"/>
      <c r="G70" s="148"/>
      <c r="H70" s="148"/>
      <c r="I70" s="148"/>
    </row>
    <row r="71" spans="2:9" ht="15" customHeight="1" x14ac:dyDescent="0.55000000000000004">
      <c r="C71" s="44" t="s">
        <v>19</v>
      </c>
      <c r="D71" s="45"/>
      <c r="E71" s="149">
        <f>(E6+E8)/E69</f>
        <v>15695.493863770342</v>
      </c>
      <c r="F71" s="148"/>
      <c r="G71" s="148"/>
      <c r="H71" s="148"/>
      <c r="I71" s="148"/>
    </row>
    <row r="72" spans="2:9" ht="15" customHeight="1" thickBot="1" x14ac:dyDescent="0.6">
      <c r="C72" s="57" t="s">
        <v>20</v>
      </c>
      <c r="D72" s="58"/>
      <c r="E72" s="150">
        <f>(E7+E9)/E70</f>
        <v>10635.397543271914</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24</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0.43629051035119548</v>
      </c>
      <c r="F84" s="81"/>
      <c r="G84" s="81"/>
      <c r="H84" s="81"/>
      <c r="I84" s="82"/>
    </row>
    <row r="85" spans="2:9" ht="15" customHeight="1" thickBot="1" x14ac:dyDescent="0.6">
      <c r="C85" s="83"/>
      <c r="D85" s="84" t="s">
        <v>31</v>
      </c>
      <c r="E85" s="85">
        <f>(E45+E56)/(E23+E34+E45+E56)</f>
        <v>0.56370948964880452</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5D8F-864C-44DC-B8F8-5992853BB029}">
  <dimension ref="A1:J88"/>
  <sheetViews>
    <sheetView view="pageBreakPreview"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685980044</v>
      </c>
      <c r="F6" s="92"/>
      <c r="G6" s="92"/>
      <c r="H6" s="92"/>
      <c r="I6" s="92"/>
    </row>
    <row r="7" spans="1:10" ht="15" customHeight="1" x14ac:dyDescent="0.55000000000000004">
      <c r="C7" s="19"/>
      <c r="D7" s="20" t="s">
        <v>35</v>
      </c>
      <c r="E7" s="93">
        <v>367062378</v>
      </c>
      <c r="F7" s="92"/>
      <c r="G7" s="92"/>
      <c r="H7" s="92"/>
      <c r="I7" s="92"/>
    </row>
    <row r="8" spans="1:10" ht="15" customHeight="1" x14ac:dyDescent="0.55000000000000004">
      <c r="C8" s="19"/>
      <c r="D8" s="20" t="s">
        <v>10</v>
      </c>
      <c r="E8" s="93">
        <v>1089482013</v>
      </c>
      <c r="F8" s="92"/>
      <c r="G8" s="92"/>
      <c r="H8" s="92"/>
      <c r="I8" s="92"/>
    </row>
    <row r="9" spans="1:10" ht="15" customHeight="1" x14ac:dyDescent="0.55000000000000004">
      <c r="C9" s="94"/>
      <c r="D9" s="95" t="s">
        <v>36</v>
      </c>
      <c r="E9" s="96">
        <v>63524845</v>
      </c>
      <c r="F9" s="92"/>
      <c r="G9" s="92"/>
      <c r="H9" s="92"/>
      <c r="I9" s="92"/>
    </row>
    <row r="10" spans="1:10" ht="15" customHeight="1" thickBot="1" x14ac:dyDescent="0.6">
      <c r="C10" s="27" t="s">
        <v>47</v>
      </c>
      <c r="D10" s="28"/>
      <c r="E10" s="97">
        <f>SUM(E6:E9)</f>
        <v>2206049280</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332463660-E34</f>
        <v>175365660</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157098000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353714441-E56</f>
        <v>324391441</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29323000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67095000</v>
      </c>
      <c r="F67" s="125"/>
      <c r="G67" s="126"/>
      <c r="H67" s="137"/>
      <c r="I67" s="127"/>
    </row>
    <row r="68" spans="2:9" ht="15" customHeight="1" thickBot="1" x14ac:dyDescent="0.6">
      <c r="C68" s="138" t="s">
        <v>47</v>
      </c>
      <c r="D68" s="139"/>
      <c r="E68" s="140">
        <f>E23+E34+E45+E56+E67</f>
        <v>753273101</v>
      </c>
      <c r="F68" s="141"/>
      <c r="G68" s="142"/>
      <c r="H68" s="143"/>
      <c r="I68" s="144"/>
    </row>
    <row r="69" spans="2:9" ht="15" customHeight="1" x14ac:dyDescent="0.55000000000000004">
      <c r="C69" s="52" t="s">
        <v>49</v>
      </c>
      <c r="D69" s="53"/>
      <c r="E69" s="169">
        <v>108113</v>
      </c>
      <c r="F69" s="146"/>
      <c r="G69" s="146"/>
      <c r="H69" s="146"/>
      <c r="I69" s="146"/>
    </row>
    <row r="70" spans="2:9" ht="15" customHeight="1" thickBot="1" x14ac:dyDescent="0.6">
      <c r="C70" s="57" t="s">
        <v>50</v>
      </c>
      <c r="D70" s="58"/>
      <c r="E70" s="170">
        <v>39629</v>
      </c>
      <c r="F70" s="148"/>
      <c r="G70" s="148"/>
      <c r="H70" s="148"/>
      <c r="I70" s="148"/>
    </row>
    <row r="71" spans="2:9" ht="15" customHeight="1" x14ac:dyDescent="0.55000000000000004">
      <c r="C71" s="44" t="s">
        <v>19</v>
      </c>
      <c r="D71" s="45"/>
      <c r="E71" s="149">
        <f>(E6+E8)/E69</f>
        <v>16422.280919038414</v>
      </c>
      <c r="F71" s="148"/>
      <c r="G71" s="148"/>
      <c r="H71" s="148"/>
      <c r="I71" s="148"/>
    </row>
    <row r="72" spans="2:9" ht="15" customHeight="1" thickBot="1" x14ac:dyDescent="0.6">
      <c r="C72" s="57" t="s">
        <v>20</v>
      </c>
      <c r="D72" s="58"/>
      <c r="E72" s="150">
        <f>(E7+E9)/E70</f>
        <v>10865.457695122259</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30</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0.48451511278993731</v>
      </c>
      <c r="F84" s="81"/>
      <c r="G84" s="81"/>
      <c r="H84" s="81"/>
      <c r="I84" s="82"/>
    </row>
    <row r="85" spans="2:9" ht="15" customHeight="1" thickBot="1" x14ac:dyDescent="0.6">
      <c r="C85" s="83"/>
      <c r="D85" s="84" t="s">
        <v>31</v>
      </c>
      <c r="E85" s="85">
        <f>(E45+E56)/(E23+E34+E45+E56)</f>
        <v>0.51548488721006269</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FEFFE-48D1-4347-9882-54958F37E015}">
  <dimension ref="A1:J88"/>
  <sheetViews>
    <sheetView view="pageBreakPreview"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1021561441</v>
      </c>
      <c r="F6" s="92"/>
      <c r="G6" s="92"/>
      <c r="H6" s="92"/>
      <c r="I6" s="92"/>
    </row>
    <row r="7" spans="1:10" ht="15" customHeight="1" x14ac:dyDescent="0.55000000000000004">
      <c r="C7" s="19"/>
      <c r="D7" s="20" t="s">
        <v>35</v>
      </c>
      <c r="E7" s="93">
        <v>325029208</v>
      </c>
      <c r="F7" s="92"/>
      <c r="G7" s="92"/>
      <c r="H7" s="92"/>
      <c r="I7" s="92"/>
    </row>
    <row r="8" spans="1:10" ht="15" customHeight="1" x14ac:dyDescent="0.55000000000000004">
      <c r="C8" s="19"/>
      <c r="D8" s="20" t="s">
        <v>10</v>
      </c>
      <c r="E8" s="93">
        <v>1736417886</v>
      </c>
      <c r="F8" s="92"/>
      <c r="G8" s="92"/>
      <c r="H8" s="92"/>
      <c r="I8" s="92"/>
    </row>
    <row r="9" spans="1:10" ht="15" customHeight="1" x14ac:dyDescent="0.55000000000000004">
      <c r="C9" s="94"/>
      <c r="D9" s="95" t="s">
        <v>36</v>
      </c>
      <c r="E9" s="96">
        <v>106492141</v>
      </c>
      <c r="F9" s="92"/>
      <c r="G9" s="92"/>
      <c r="H9" s="92"/>
      <c r="I9" s="92"/>
    </row>
    <row r="10" spans="1:10" ht="15" customHeight="1" thickBot="1" x14ac:dyDescent="0.6">
      <c r="C10" s="27" t="s">
        <v>47</v>
      </c>
      <c r="D10" s="28"/>
      <c r="E10" s="97">
        <f>SUM(E6:E9)</f>
        <v>3189500676</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419031897-E34</f>
        <v>270242897</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148789000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561415830-E56</f>
        <v>512324830</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49091000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165916000</v>
      </c>
      <c r="F67" s="125"/>
      <c r="G67" s="126"/>
      <c r="H67" s="137"/>
      <c r="I67" s="127"/>
    </row>
    <row r="68" spans="2:9" ht="15" customHeight="1" thickBot="1" x14ac:dyDescent="0.6">
      <c r="C68" s="138" t="s">
        <v>47</v>
      </c>
      <c r="D68" s="139"/>
      <c r="E68" s="140">
        <f>E23+E34+E45+E56+E67</f>
        <v>1146363727</v>
      </c>
      <c r="F68" s="141"/>
      <c r="G68" s="142"/>
      <c r="H68" s="143"/>
      <c r="I68" s="144"/>
    </row>
    <row r="69" spans="2:9" ht="15" customHeight="1" x14ac:dyDescent="0.55000000000000004">
      <c r="C69" s="52" t="s">
        <v>49</v>
      </c>
      <c r="D69" s="53"/>
      <c r="E69" s="169">
        <v>168553</v>
      </c>
      <c r="F69" s="146"/>
      <c r="G69" s="146"/>
      <c r="H69" s="146"/>
      <c r="I69" s="146"/>
    </row>
    <row r="70" spans="2:9" ht="15" customHeight="1" thickBot="1" x14ac:dyDescent="0.6">
      <c r="C70" s="57" t="s">
        <v>50</v>
      </c>
      <c r="D70" s="58"/>
      <c r="E70" s="170">
        <v>41588</v>
      </c>
      <c r="F70" s="148"/>
      <c r="G70" s="148"/>
      <c r="H70" s="148"/>
      <c r="I70" s="148"/>
    </row>
    <row r="71" spans="2:9" ht="15" customHeight="1" x14ac:dyDescent="0.55000000000000004">
      <c r="C71" s="44" t="s">
        <v>19</v>
      </c>
      <c r="D71" s="45"/>
      <c r="E71" s="149">
        <f>(E6+E8)/E69</f>
        <v>16362.683114509977</v>
      </c>
      <c r="F71" s="148"/>
      <c r="G71" s="148"/>
      <c r="H71" s="148"/>
      <c r="I71" s="148"/>
    </row>
    <row r="72" spans="2:9" ht="15" customHeight="1" thickBot="1" x14ac:dyDescent="0.6">
      <c r="C72" s="57" t="s">
        <v>20</v>
      </c>
      <c r="D72" s="58"/>
      <c r="E72" s="150">
        <f>(E7+E9)/E70</f>
        <v>10376.102457439645</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31</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0.42738830991241616</v>
      </c>
      <c r="F84" s="81"/>
      <c r="G84" s="81"/>
      <c r="H84" s="81"/>
      <c r="I84" s="82"/>
    </row>
    <row r="85" spans="2:9" ht="15" customHeight="1" thickBot="1" x14ac:dyDescent="0.6">
      <c r="C85" s="83"/>
      <c r="D85" s="84" t="s">
        <v>31</v>
      </c>
      <c r="E85" s="85">
        <f>(E45+E56)/(E23+E34+E45+E56)</f>
        <v>0.57261169008758384</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747F-F63F-43DE-A4A7-0416AC98ADE7}">
  <dimension ref="A1:J88"/>
  <sheetViews>
    <sheetView view="pageBreakPreview" zoomScaleNormal="100" zoomScaleSheetLayoutView="100" workbookViewId="0">
      <selection sqref="A1:J1"/>
    </sheetView>
  </sheetViews>
  <sheetFormatPr defaultColWidth="9" defaultRowHeight="12" x14ac:dyDescent="0.55000000000000004"/>
  <cols>
    <col min="1" max="1" width="0.75" style="3" customWidth="1"/>
    <col min="2" max="2" width="3.08203125" style="3" bestFit="1" customWidth="1"/>
    <col min="3" max="3" width="10.58203125" style="3" customWidth="1"/>
    <col min="4" max="4" width="24.58203125" style="3" customWidth="1"/>
    <col min="5" max="6" width="10.58203125" style="3" customWidth="1"/>
    <col min="7" max="8" width="6.58203125" style="3" customWidth="1"/>
    <col min="9" max="9" width="19.58203125" style="3" customWidth="1"/>
    <col min="10" max="10" width="0.75" style="3" customWidth="1"/>
    <col min="11" max="11" width="9" style="3" customWidth="1"/>
    <col min="12" max="16384" width="9" style="3"/>
  </cols>
  <sheetData>
    <row r="1" spans="1:10" ht="18.75" customHeight="1" x14ac:dyDescent="0.55000000000000004">
      <c r="A1" s="2" t="s">
        <v>57</v>
      </c>
      <c r="B1" s="2"/>
      <c r="C1" s="2"/>
      <c r="D1" s="2"/>
      <c r="E1" s="2"/>
      <c r="F1" s="2"/>
      <c r="G1" s="2"/>
      <c r="H1" s="2"/>
      <c r="I1" s="2"/>
      <c r="J1" s="2"/>
    </row>
    <row r="2" spans="1:10" ht="15" customHeight="1" thickBot="1" x14ac:dyDescent="0.6">
      <c r="B2" s="3" t="s">
        <v>2</v>
      </c>
      <c r="C2" s="9" t="s">
        <v>3</v>
      </c>
      <c r="D2" s="9"/>
      <c r="E2" s="9"/>
      <c r="F2" s="9"/>
      <c r="G2" s="9"/>
      <c r="H2" s="7"/>
      <c r="I2" s="87"/>
    </row>
    <row r="3" spans="1:10" ht="19.5" customHeight="1" thickBot="1" x14ac:dyDescent="0.6">
      <c r="C3" s="10" t="s">
        <v>48</v>
      </c>
      <c r="D3" s="11"/>
      <c r="E3" s="88" t="s">
        <v>66</v>
      </c>
      <c r="F3" s="89"/>
      <c r="G3" s="89"/>
      <c r="H3" s="89"/>
      <c r="I3" s="90"/>
    </row>
    <row r="4" spans="1:10" ht="15" customHeight="1" x14ac:dyDescent="0.55000000000000004"/>
    <row r="5" spans="1:10" ht="15" customHeight="1" thickBot="1" x14ac:dyDescent="0.6">
      <c r="B5" s="3" t="s">
        <v>5</v>
      </c>
      <c r="C5" s="9" t="s">
        <v>6</v>
      </c>
      <c r="D5" s="9"/>
      <c r="E5" s="9"/>
      <c r="F5" s="9"/>
      <c r="G5" s="9"/>
    </row>
    <row r="6" spans="1:10" ht="15" customHeight="1" x14ac:dyDescent="0.55000000000000004">
      <c r="C6" s="15" t="s">
        <v>7</v>
      </c>
      <c r="D6" s="16" t="s">
        <v>8</v>
      </c>
      <c r="E6" s="91">
        <v>371373157</v>
      </c>
      <c r="F6" s="92"/>
      <c r="G6" s="92"/>
      <c r="H6" s="92"/>
      <c r="I6" s="92"/>
    </row>
    <row r="7" spans="1:10" ht="15" customHeight="1" x14ac:dyDescent="0.55000000000000004">
      <c r="C7" s="19"/>
      <c r="D7" s="20" t="s">
        <v>35</v>
      </c>
      <c r="E7" s="93">
        <v>96200115</v>
      </c>
      <c r="F7" s="92"/>
      <c r="G7" s="92"/>
      <c r="H7" s="92"/>
      <c r="I7" s="92"/>
    </row>
    <row r="8" spans="1:10" ht="15" customHeight="1" x14ac:dyDescent="0.55000000000000004">
      <c r="C8" s="19"/>
      <c r="D8" s="20" t="s">
        <v>10</v>
      </c>
      <c r="E8" s="93">
        <v>900934968</v>
      </c>
      <c r="F8" s="92"/>
      <c r="G8" s="92"/>
      <c r="H8" s="92"/>
      <c r="I8" s="92"/>
    </row>
    <row r="9" spans="1:10" ht="15" customHeight="1" x14ac:dyDescent="0.55000000000000004">
      <c r="C9" s="94"/>
      <c r="D9" s="95" t="s">
        <v>36</v>
      </c>
      <c r="E9" s="96">
        <v>61705045</v>
      </c>
      <c r="F9" s="92"/>
      <c r="G9" s="92"/>
      <c r="H9" s="92"/>
      <c r="I9" s="92"/>
    </row>
    <row r="10" spans="1:10" ht="15" customHeight="1" thickBot="1" x14ac:dyDescent="0.6">
      <c r="C10" s="27" t="s">
        <v>47</v>
      </c>
      <c r="D10" s="28"/>
      <c r="E10" s="97">
        <f>SUM(E6:E9)</f>
        <v>1430213285</v>
      </c>
      <c r="F10" s="98"/>
      <c r="G10" s="98"/>
      <c r="H10" s="98"/>
      <c r="I10" s="98"/>
    </row>
    <row r="11" spans="1:10" ht="21" customHeight="1" x14ac:dyDescent="0.55000000000000004">
      <c r="C11" s="99" t="s">
        <v>12</v>
      </c>
      <c r="D11" s="100"/>
      <c r="E11" s="100"/>
      <c r="F11" s="101" t="s">
        <v>58</v>
      </c>
      <c r="G11" s="101"/>
      <c r="H11" s="101"/>
      <c r="I11" s="102"/>
    </row>
    <row r="12" spans="1:10" ht="22.15" customHeight="1" x14ac:dyDescent="0.55000000000000004">
      <c r="C12" s="103"/>
      <c r="D12" s="104"/>
      <c r="E12" s="104"/>
      <c r="F12" s="105" t="s">
        <v>37</v>
      </c>
      <c r="G12" s="105" t="s">
        <v>38</v>
      </c>
      <c r="H12" s="105" t="s">
        <v>39</v>
      </c>
      <c r="I12" s="106" t="s">
        <v>40</v>
      </c>
    </row>
    <row r="13" spans="1:10" ht="15" customHeight="1" x14ac:dyDescent="0.55000000000000004">
      <c r="C13" s="37" t="s">
        <v>41</v>
      </c>
      <c r="D13" s="107" t="s">
        <v>14</v>
      </c>
      <c r="E13" s="108"/>
      <c r="F13" s="109">
        <v>10000</v>
      </c>
      <c r="G13" s="110" t="s">
        <v>42</v>
      </c>
      <c r="H13" s="111" t="s">
        <v>42</v>
      </c>
      <c r="I13" s="112" t="s">
        <v>70</v>
      </c>
    </row>
    <row r="14" spans="1:10" ht="15" customHeight="1" x14ac:dyDescent="0.55000000000000004">
      <c r="C14" s="37"/>
      <c r="D14" s="113"/>
      <c r="E14" s="108"/>
      <c r="F14" s="109">
        <v>5000</v>
      </c>
      <c r="G14" s="110" t="s">
        <v>42</v>
      </c>
      <c r="H14" s="111" t="s">
        <v>42</v>
      </c>
      <c r="I14" s="112" t="s">
        <v>68</v>
      </c>
    </row>
    <row r="15" spans="1:10" ht="15" customHeight="1" x14ac:dyDescent="0.55000000000000004">
      <c r="C15" s="37"/>
      <c r="D15" s="113"/>
      <c r="E15" s="108"/>
      <c r="F15" s="109">
        <v>3000</v>
      </c>
      <c r="G15" s="110" t="s">
        <v>42</v>
      </c>
      <c r="H15" s="111" t="s">
        <v>42</v>
      </c>
      <c r="I15" s="112" t="s">
        <v>69</v>
      </c>
    </row>
    <row r="16" spans="1:10" ht="15" customHeight="1" x14ac:dyDescent="0.55000000000000004">
      <c r="C16" s="37"/>
      <c r="D16" s="113"/>
      <c r="E16" s="108"/>
      <c r="F16" s="109">
        <v>2000</v>
      </c>
      <c r="G16" s="110" t="s">
        <v>42</v>
      </c>
      <c r="H16" s="111" t="s">
        <v>42</v>
      </c>
      <c r="I16" s="112" t="s">
        <v>67</v>
      </c>
    </row>
    <row r="17" spans="3:9" ht="15" customHeight="1" x14ac:dyDescent="0.55000000000000004">
      <c r="C17" s="37"/>
      <c r="D17" s="113"/>
      <c r="E17" s="108"/>
      <c r="F17" s="111"/>
      <c r="G17" s="115"/>
      <c r="H17" s="109"/>
      <c r="I17" s="114"/>
    </row>
    <row r="18" spans="3:9" ht="15" customHeight="1" x14ac:dyDescent="0.55000000000000004">
      <c r="C18" s="37"/>
      <c r="D18" s="113"/>
      <c r="E18" s="108"/>
      <c r="F18" s="111"/>
      <c r="G18" s="115"/>
      <c r="H18" s="109"/>
      <c r="I18" s="114"/>
    </row>
    <row r="19" spans="3:9" ht="15" customHeight="1" x14ac:dyDescent="0.55000000000000004">
      <c r="C19" s="37"/>
      <c r="D19" s="113"/>
      <c r="E19" s="108"/>
      <c r="F19" s="111"/>
      <c r="G19" s="115"/>
      <c r="H19" s="109"/>
      <c r="I19" s="114"/>
    </row>
    <row r="20" spans="3:9" ht="15" customHeight="1" x14ac:dyDescent="0.55000000000000004">
      <c r="C20" s="37"/>
      <c r="D20" s="113"/>
      <c r="E20" s="108"/>
      <c r="F20" s="111"/>
      <c r="G20" s="116"/>
      <c r="H20" s="109"/>
      <c r="I20" s="114"/>
    </row>
    <row r="21" spans="3:9" ht="15" customHeight="1" x14ac:dyDescent="0.55000000000000004">
      <c r="C21" s="37"/>
      <c r="D21" s="113"/>
      <c r="E21" s="108"/>
      <c r="F21" s="109"/>
      <c r="G21" s="110"/>
      <c r="H21" s="109"/>
      <c r="I21" s="114"/>
    </row>
    <row r="22" spans="3:9" ht="15" customHeight="1" thickBot="1" x14ac:dyDescent="0.6">
      <c r="C22" s="37"/>
      <c r="D22" s="117"/>
      <c r="E22" s="118"/>
      <c r="F22" s="119"/>
      <c r="G22" s="120"/>
      <c r="H22" s="119"/>
      <c r="I22" s="121"/>
    </row>
    <row r="23" spans="3:9" ht="15" customHeight="1" thickBot="1" x14ac:dyDescent="0.6">
      <c r="C23" s="122"/>
      <c r="D23" s="123" t="s">
        <v>43</v>
      </c>
      <c r="E23" s="124">
        <f>147585408-E34</f>
        <v>103051408</v>
      </c>
      <c r="F23" s="125"/>
      <c r="G23" s="126"/>
      <c r="H23" s="125"/>
      <c r="I23" s="127"/>
    </row>
    <row r="24" spans="3:9" ht="15" customHeight="1" x14ac:dyDescent="0.55000000000000004">
      <c r="C24" s="37"/>
      <c r="D24" s="128" t="s">
        <v>44</v>
      </c>
      <c r="E24" s="129"/>
      <c r="F24" s="109">
        <v>5000</v>
      </c>
      <c r="G24" s="110" t="s">
        <v>42</v>
      </c>
      <c r="H24" s="111" t="s">
        <v>42</v>
      </c>
      <c r="I24" s="112" t="s">
        <v>68</v>
      </c>
    </row>
    <row r="25" spans="3:9" ht="15" customHeight="1" x14ac:dyDescent="0.55000000000000004">
      <c r="C25" s="37"/>
      <c r="D25" s="113"/>
      <c r="E25" s="108"/>
      <c r="F25" s="109">
        <v>3000</v>
      </c>
      <c r="G25" s="110" t="s">
        <v>42</v>
      </c>
      <c r="H25" s="111" t="s">
        <v>42</v>
      </c>
      <c r="I25" s="112" t="s">
        <v>69</v>
      </c>
    </row>
    <row r="26" spans="3:9" ht="15" customHeight="1" x14ac:dyDescent="0.55000000000000004">
      <c r="C26" s="37"/>
      <c r="D26" s="113"/>
      <c r="E26" s="108"/>
      <c r="I26" s="112"/>
    </row>
    <row r="27" spans="3:9" ht="15" customHeight="1" x14ac:dyDescent="0.55000000000000004">
      <c r="C27" s="37"/>
      <c r="D27" s="113"/>
      <c r="E27" s="108"/>
      <c r="F27" s="109"/>
      <c r="G27" s="110"/>
      <c r="H27" s="111"/>
      <c r="I27" s="112"/>
    </row>
    <row r="28" spans="3:9" ht="15" customHeight="1" x14ac:dyDescent="0.55000000000000004">
      <c r="C28" s="37"/>
      <c r="D28" s="113"/>
      <c r="E28" s="108"/>
      <c r="F28" s="111"/>
      <c r="G28" s="115"/>
      <c r="H28" s="109"/>
      <c r="I28" s="114"/>
    </row>
    <row r="29" spans="3:9" ht="15" customHeight="1" x14ac:dyDescent="0.55000000000000004">
      <c r="C29" s="37"/>
      <c r="D29" s="113"/>
      <c r="E29" s="108"/>
      <c r="F29" s="111"/>
      <c r="G29" s="115"/>
      <c r="H29" s="109"/>
      <c r="I29" s="114"/>
    </row>
    <row r="30" spans="3:9" ht="15" customHeight="1" x14ac:dyDescent="0.55000000000000004">
      <c r="C30" s="37"/>
      <c r="D30" s="113"/>
      <c r="E30" s="108"/>
      <c r="F30" s="111"/>
      <c r="G30" s="115"/>
      <c r="H30" s="109"/>
      <c r="I30" s="114"/>
    </row>
    <row r="31" spans="3:9" ht="15" customHeight="1" x14ac:dyDescent="0.55000000000000004">
      <c r="C31" s="37"/>
      <c r="D31" s="113"/>
      <c r="E31" s="108"/>
      <c r="F31" s="111"/>
      <c r="G31" s="116"/>
      <c r="H31" s="109"/>
      <c r="I31" s="114"/>
    </row>
    <row r="32" spans="3:9" ht="15" customHeight="1" x14ac:dyDescent="0.55000000000000004">
      <c r="C32" s="37"/>
      <c r="D32" s="113"/>
      <c r="E32" s="108"/>
      <c r="F32" s="109"/>
      <c r="G32" s="110"/>
      <c r="H32" s="109"/>
      <c r="I32" s="114"/>
    </row>
    <row r="33" spans="3:9" ht="15" customHeight="1" thickBot="1" x14ac:dyDescent="0.6">
      <c r="C33" s="37"/>
      <c r="D33" s="117"/>
      <c r="E33" s="118"/>
      <c r="F33" s="119"/>
      <c r="G33" s="120"/>
      <c r="H33" s="119"/>
      <c r="I33" s="121"/>
    </row>
    <row r="34" spans="3:9" ht="15" customHeight="1" thickBot="1" x14ac:dyDescent="0.6">
      <c r="C34" s="122"/>
      <c r="D34" s="123" t="s">
        <v>43</v>
      </c>
      <c r="E34" s="124">
        <v>44534000</v>
      </c>
      <c r="F34" s="125"/>
      <c r="G34" s="126"/>
      <c r="H34" s="125"/>
      <c r="I34" s="127"/>
    </row>
    <row r="35" spans="3:9" ht="15" customHeight="1" x14ac:dyDescent="0.55000000000000004">
      <c r="C35" s="37"/>
      <c r="D35" s="134" t="s">
        <v>15</v>
      </c>
      <c r="E35" s="129"/>
      <c r="F35" s="109">
        <v>10000</v>
      </c>
      <c r="G35" s="110" t="s">
        <v>42</v>
      </c>
      <c r="H35" s="111" t="s">
        <v>42</v>
      </c>
      <c r="I35" s="112" t="s">
        <v>70</v>
      </c>
    </row>
    <row r="36" spans="3:9" ht="15" customHeight="1" x14ac:dyDescent="0.55000000000000004">
      <c r="C36" s="37"/>
      <c r="D36" s="113"/>
      <c r="E36" s="108"/>
      <c r="F36" s="109">
        <v>5000</v>
      </c>
      <c r="G36" s="110" t="s">
        <v>42</v>
      </c>
      <c r="H36" s="111" t="s">
        <v>42</v>
      </c>
      <c r="I36" s="112" t="s">
        <v>68</v>
      </c>
    </row>
    <row r="37" spans="3:9" ht="15" customHeight="1" x14ac:dyDescent="0.55000000000000004">
      <c r="C37" s="37"/>
      <c r="D37" s="113"/>
      <c r="E37" s="108"/>
      <c r="F37" s="109">
        <v>3000</v>
      </c>
      <c r="G37" s="110" t="s">
        <v>42</v>
      </c>
      <c r="H37" s="111" t="s">
        <v>42</v>
      </c>
      <c r="I37" s="112" t="s">
        <v>69</v>
      </c>
    </row>
    <row r="38" spans="3:9" ht="15" customHeight="1" x14ac:dyDescent="0.55000000000000004">
      <c r="C38" s="37"/>
      <c r="D38" s="113"/>
      <c r="E38" s="108"/>
      <c r="F38" s="109">
        <v>2000</v>
      </c>
      <c r="G38" s="110" t="s">
        <v>42</v>
      </c>
      <c r="H38" s="111" t="s">
        <v>42</v>
      </c>
      <c r="I38" s="112" t="s">
        <v>67</v>
      </c>
    </row>
    <row r="39" spans="3:9" ht="15" customHeight="1" x14ac:dyDescent="0.55000000000000004">
      <c r="C39" s="37"/>
      <c r="D39" s="113"/>
      <c r="E39" s="108"/>
      <c r="F39" s="109"/>
      <c r="G39" s="115"/>
      <c r="H39" s="109"/>
      <c r="I39" s="114"/>
    </row>
    <row r="40" spans="3:9" ht="15" customHeight="1" x14ac:dyDescent="0.55000000000000004">
      <c r="C40" s="37"/>
      <c r="D40" s="113"/>
      <c r="E40" s="108"/>
      <c r="F40" s="109"/>
      <c r="G40" s="115"/>
      <c r="H40" s="109"/>
      <c r="I40" s="114"/>
    </row>
    <row r="41" spans="3:9" ht="15" customHeight="1" x14ac:dyDescent="0.55000000000000004">
      <c r="C41" s="37"/>
      <c r="D41" s="113"/>
      <c r="E41" s="108"/>
      <c r="F41" s="109"/>
      <c r="G41" s="115"/>
      <c r="H41" s="109"/>
      <c r="I41" s="114"/>
    </row>
    <row r="42" spans="3:9" ht="15" customHeight="1" x14ac:dyDescent="0.55000000000000004">
      <c r="C42" s="37"/>
      <c r="D42" s="113"/>
      <c r="E42" s="108"/>
      <c r="F42" s="109"/>
      <c r="G42" s="110"/>
      <c r="H42" s="109"/>
      <c r="I42" s="114"/>
    </row>
    <row r="43" spans="3:9" ht="15" customHeight="1" x14ac:dyDescent="0.55000000000000004">
      <c r="C43" s="37"/>
      <c r="D43" s="113"/>
      <c r="E43" s="108"/>
      <c r="F43" s="109"/>
      <c r="G43" s="110"/>
      <c r="H43" s="109"/>
      <c r="I43" s="114"/>
    </row>
    <row r="44" spans="3:9" ht="15" customHeight="1" thickBot="1" x14ac:dyDescent="0.6">
      <c r="C44" s="37"/>
      <c r="D44" s="117"/>
      <c r="E44" s="118"/>
      <c r="F44" s="119"/>
      <c r="G44" s="120"/>
      <c r="H44" s="119"/>
      <c r="I44" s="121"/>
    </row>
    <row r="45" spans="3:9" ht="15" customHeight="1" thickBot="1" x14ac:dyDescent="0.6">
      <c r="C45" s="122"/>
      <c r="D45" s="123" t="s">
        <v>43</v>
      </c>
      <c r="E45" s="124">
        <f>297080651-E56</f>
        <v>267634651</v>
      </c>
      <c r="F45" s="125"/>
      <c r="G45" s="126"/>
      <c r="H45" s="125"/>
      <c r="I45" s="127"/>
    </row>
    <row r="46" spans="3:9" ht="15" customHeight="1" x14ac:dyDescent="0.55000000000000004">
      <c r="C46" s="37"/>
      <c r="D46" s="134" t="s">
        <v>45</v>
      </c>
      <c r="E46" s="129"/>
      <c r="F46" s="109">
        <v>5000</v>
      </c>
      <c r="G46" s="110" t="s">
        <v>42</v>
      </c>
      <c r="H46" s="111" t="s">
        <v>42</v>
      </c>
      <c r="I46" s="112" t="s">
        <v>68</v>
      </c>
    </row>
    <row r="47" spans="3:9" ht="15" customHeight="1" x14ac:dyDescent="0.55000000000000004">
      <c r="C47" s="37"/>
      <c r="D47" s="113"/>
      <c r="E47" s="108"/>
      <c r="F47" s="109">
        <v>3000</v>
      </c>
      <c r="G47" s="110" t="s">
        <v>42</v>
      </c>
      <c r="H47" s="111" t="s">
        <v>42</v>
      </c>
      <c r="I47" s="112" t="s">
        <v>69</v>
      </c>
    </row>
    <row r="48" spans="3:9" ht="15" customHeight="1" x14ac:dyDescent="0.55000000000000004">
      <c r="C48" s="37"/>
      <c r="D48" s="113"/>
      <c r="E48" s="108"/>
      <c r="I48" s="112"/>
    </row>
    <row r="49" spans="3:9" ht="15" customHeight="1" x14ac:dyDescent="0.55000000000000004">
      <c r="C49" s="37"/>
      <c r="D49" s="113"/>
      <c r="E49" s="108"/>
      <c r="F49" s="109"/>
      <c r="G49" s="110"/>
      <c r="H49" s="111"/>
      <c r="I49" s="112"/>
    </row>
    <row r="50" spans="3:9" ht="15" customHeight="1" x14ac:dyDescent="0.55000000000000004">
      <c r="C50" s="37"/>
      <c r="D50" s="113"/>
      <c r="E50" s="108"/>
      <c r="F50" s="109"/>
      <c r="G50" s="115"/>
      <c r="H50" s="109"/>
      <c r="I50" s="114"/>
    </row>
    <row r="51" spans="3:9" ht="15" customHeight="1" x14ac:dyDescent="0.55000000000000004">
      <c r="C51" s="37"/>
      <c r="D51" s="113"/>
      <c r="E51" s="108"/>
      <c r="F51" s="109"/>
      <c r="G51" s="115"/>
      <c r="H51" s="109"/>
      <c r="I51" s="114"/>
    </row>
    <row r="52" spans="3:9" ht="15" customHeight="1" x14ac:dyDescent="0.55000000000000004">
      <c r="C52" s="37"/>
      <c r="D52" s="113"/>
      <c r="E52" s="108"/>
      <c r="F52" s="109"/>
      <c r="G52" s="115"/>
      <c r="H52" s="109"/>
      <c r="I52" s="114"/>
    </row>
    <row r="53" spans="3:9" ht="15" customHeight="1" x14ac:dyDescent="0.55000000000000004">
      <c r="C53" s="37"/>
      <c r="D53" s="113"/>
      <c r="E53" s="108"/>
      <c r="F53" s="109"/>
      <c r="G53" s="110"/>
      <c r="H53" s="109"/>
      <c r="I53" s="114"/>
    </row>
    <row r="54" spans="3:9" ht="15" customHeight="1" x14ac:dyDescent="0.55000000000000004">
      <c r="C54" s="37"/>
      <c r="D54" s="113"/>
      <c r="E54" s="108"/>
      <c r="F54" s="109"/>
      <c r="G54" s="110"/>
      <c r="H54" s="109"/>
      <c r="I54" s="114"/>
    </row>
    <row r="55" spans="3:9" ht="15" customHeight="1" thickBot="1" x14ac:dyDescent="0.6">
      <c r="C55" s="37"/>
      <c r="D55" s="117"/>
      <c r="E55" s="118"/>
      <c r="F55" s="119"/>
      <c r="G55" s="120"/>
      <c r="H55" s="119"/>
      <c r="I55" s="121"/>
    </row>
    <row r="56" spans="3:9" ht="15" customHeight="1" thickBot="1" x14ac:dyDescent="0.6">
      <c r="C56" s="122"/>
      <c r="D56" s="123" t="s">
        <v>43</v>
      </c>
      <c r="E56" s="124">
        <v>29446000</v>
      </c>
      <c r="F56" s="125"/>
      <c r="G56" s="126"/>
      <c r="H56" s="125"/>
      <c r="I56" s="127"/>
    </row>
    <row r="57" spans="3:9" ht="15" customHeight="1" x14ac:dyDescent="0.55000000000000004">
      <c r="C57" s="135" t="s">
        <v>46</v>
      </c>
      <c r="D57" s="134" t="s">
        <v>17</v>
      </c>
      <c r="E57" s="129"/>
      <c r="F57" s="130"/>
      <c r="G57" s="131"/>
      <c r="H57" s="132"/>
      <c r="I57" s="133"/>
    </row>
    <row r="58" spans="3:9" ht="15" customHeight="1" x14ac:dyDescent="0.55000000000000004">
      <c r="C58" s="135"/>
      <c r="D58" s="113"/>
      <c r="E58" s="108"/>
      <c r="F58" s="109"/>
      <c r="G58" s="110"/>
      <c r="H58" s="111"/>
      <c r="I58" s="114"/>
    </row>
    <row r="59" spans="3:9" ht="15" customHeight="1" x14ac:dyDescent="0.55000000000000004">
      <c r="C59" s="135"/>
      <c r="D59" s="113"/>
      <c r="E59" s="108"/>
      <c r="F59" s="109"/>
      <c r="G59" s="110"/>
      <c r="H59" s="111"/>
      <c r="I59" s="114"/>
    </row>
    <row r="60" spans="3:9" ht="15" customHeight="1" x14ac:dyDescent="0.55000000000000004">
      <c r="C60" s="135"/>
      <c r="D60" s="113"/>
      <c r="E60" s="108"/>
      <c r="F60" s="109"/>
      <c r="G60" s="115"/>
      <c r="H60" s="109"/>
      <c r="I60" s="114"/>
    </row>
    <row r="61" spans="3:9" ht="15" customHeight="1" x14ac:dyDescent="0.55000000000000004">
      <c r="C61" s="135"/>
      <c r="D61" s="113"/>
      <c r="E61" s="108"/>
      <c r="F61" s="109"/>
      <c r="G61" s="110"/>
      <c r="H61" s="109"/>
      <c r="I61" s="114"/>
    </row>
    <row r="62" spans="3:9" ht="15" customHeight="1" x14ac:dyDescent="0.55000000000000004">
      <c r="C62" s="135"/>
      <c r="D62" s="113"/>
      <c r="E62" s="108"/>
      <c r="F62" s="109"/>
      <c r="G62" s="110"/>
      <c r="H62" s="109"/>
      <c r="I62" s="114"/>
    </row>
    <row r="63" spans="3:9" ht="15" customHeight="1" x14ac:dyDescent="0.55000000000000004">
      <c r="C63" s="135"/>
      <c r="D63" s="113"/>
      <c r="E63" s="108"/>
      <c r="F63" s="109"/>
      <c r="G63" s="110"/>
      <c r="H63" s="109"/>
      <c r="I63" s="114"/>
    </row>
    <row r="64" spans="3:9" ht="15" customHeight="1" x14ac:dyDescent="0.55000000000000004">
      <c r="C64" s="135"/>
      <c r="D64" s="113"/>
      <c r="E64" s="108"/>
      <c r="F64" s="109"/>
      <c r="G64" s="110"/>
      <c r="H64" s="109"/>
      <c r="I64" s="114"/>
    </row>
    <row r="65" spans="2:9" ht="15" customHeight="1" x14ac:dyDescent="0.55000000000000004">
      <c r="C65" s="135"/>
      <c r="D65" s="113"/>
      <c r="E65" s="108"/>
      <c r="F65" s="109"/>
      <c r="G65" s="110"/>
      <c r="H65" s="109"/>
      <c r="I65" s="114"/>
    </row>
    <row r="66" spans="2:9" ht="15" customHeight="1" thickBot="1" x14ac:dyDescent="0.6">
      <c r="C66" s="135"/>
      <c r="D66" s="117"/>
      <c r="E66" s="118"/>
      <c r="F66" s="119"/>
      <c r="G66" s="120"/>
      <c r="H66" s="119"/>
      <c r="I66" s="121"/>
    </row>
    <row r="67" spans="2:9" ht="15" customHeight="1" thickBot="1" x14ac:dyDescent="0.6">
      <c r="C67" s="136"/>
      <c r="D67" s="123" t="s">
        <v>43</v>
      </c>
      <c r="E67" s="124">
        <v>333960000</v>
      </c>
      <c r="F67" s="125"/>
      <c r="G67" s="126"/>
      <c r="H67" s="137"/>
      <c r="I67" s="127"/>
    </row>
    <row r="68" spans="2:9" ht="15" customHeight="1" thickBot="1" x14ac:dyDescent="0.6">
      <c r="C68" s="138" t="s">
        <v>47</v>
      </c>
      <c r="D68" s="139"/>
      <c r="E68" s="140">
        <f>E23+E34+E45+E56+E67</f>
        <v>778626059</v>
      </c>
      <c r="F68" s="141"/>
      <c r="G68" s="142"/>
      <c r="H68" s="143"/>
      <c r="I68" s="144"/>
    </row>
    <row r="69" spans="2:9" ht="15" customHeight="1" x14ac:dyDescent="0.55000000000000004">
      <c r="C69" s="52" t="s">
        <v>49</v>
      </c>
      <c r="D69" s="53"/>
      <c r="E69" s="169">
        <v>80911</v>
      </c>
      <c r="F69" s="146"/>
      <c r="G69" s="146"/>
      <c r="H69" s="146"/>
      <c r="I69" s="146"/>
    </row>
    <row r="70" spans="2:9" ht="15" customHeight="1" thickBot="1" x14ac:dyDescent="0.6">
      <c r="C70" s="57" t="s">
        <v>50</v>
      </c>
      <c r="D70" s="58"/>
      <c r="E70" s="170">
        <v>15830</v>
      </c>
      <c r="F70" s="148"/>
      <c r="G70" s="148"/>
      <c r="H70" s="148"/>
      <c r="I70" s="148"/>
    </row>
    <row r="71" spans="2:9" ht="15" customHeight="1" x14ac:dyDescent="0.55000000000000004">
      <c r="C71" s="44" t="s">
        <v>19</v>
      </c>
      <c r="D71" s="45"/>
      <c r="E71" s="149">
        <f>(E6+E8)/E69</f>
        <v>15724.785566857412</v>
      </c>
      <c r="F71" s="148"/>
      <c r="G71" s="148"/>
      <c r="H71" s="148"/>
      <c r="I71" s="148"/>
    </row>
    <row r="72" spans="2:9" ht="15" customHeight="1" thickBot="1" x14ac:dyDescent="0.6">
      <c r="C72" s="57" t="s">
        <v>20</v>
      </c>
      <c r="D72" s="58"/>
      <c r="E72" s="150">
        <f>(E7+E9)/E70</f>
        <v>9975.0574857864813</v>
      </c>
      <c r="F72" s="92"/>
      <c r="G72" s="92"/>
      <c r="H72" s="92"/>
      <c r="I72" s="92"/>
    </row>
    <row r="73" spans="2:9" ht="15" customHeight="1" x14ac:dyDescent="0.55000000000000004">
      <c r="C73" s="14" t="s">
        <v>51</v>
      </c>
      <c r="D73" s="14"/>
      <c r="E73" s="14"/>
      <c r="F73" s="14"/>
      <c r="G73" s="14"/>
      <c r="H73" s="14"/>
      <c r="I73" s="14"/>
    </row>
    <row r="74" spans="2:9" ht="15" customHeight="1" x14ac:dyDescent="0.55000000000000004">
      <c r="C74" s="14" t="s">
        <v>55</v>
      </c>
      <c r="D74" s="14"/>
      <c r="E74" s="14"/>
      <c r="F74" s="14"/>
      <c r="G74" s="14"/>
      <c r="H74" s="14"/>
      <c r="I74" s="14"/>
    </row>
    <row r="75" spans="2:9" ht="15" customHeight="1" x14ac:dyDescent="0.55000000000000004"/>
    <row r="76" spans="2:9" ht="15" customHeight="1" x14ac:dyDescent="0.55000000000000004">
      <c r="B76" s="3" t="s">
        <v>21</v>
      </c>
      <c r="C76" s="9" t="s">
        <v>22</v>
      </c>
      <c r="D76" s="9"/>
      <c r="E76" s="9"/>
      <c r="F76" s="9"/>
      <c r="G76" s="9"/>
    </row>
    <row r="77" spans="2:9" ht="12.5" thickBot="1" x14ac:dyDescent="0.6">
      <c r="C77" s="7"/>
      <c r="D77" s="7"/>
      <c r="E77" s="151" t="s">
        <v>23</v>
      </c>
      <c r="F77" s="151"/>
      <c r="G77" s="151"/>
      <c r="H77" s="151" t="s">
        <v>24</v>
      </c>
      <c r="I77" s="151"/>
    </row>
    <row r="78" spans="2:9" ht="15" customHeight="1" x14ac:dyDescent="0.55000000000000004">
      <c r="C78" s="64" t="s">
        <v>25</v>
      </c>
      <c r="D78" s="65"/>
      <c r="E78" s="152"/>
      <c r="F78" s="153"/>
      <c r="G78" s="154"/>
      <c r="H78" s="152"/>
      <c r="I78" s="155"/>
    </row>
    <row r="79" spans="2:9" ht="15" customHeight="1" thickBot="1" x14ac:dyDescent="0.6">
      <c r="C79" s="156" t="s">
        <v>26</v>
      </c>
      <c r="D79" s="157"/>
      <c r="E79" s="158"/>
      <c r="F79" s="159"/>
      <c r="G79" s="160"/>
      <c r="H79" s="159"/>
      <c r="I79" s="161"/>
    </row>
    <row r="80" spans="2:9" ht="15" customHeight="1" thickBot="1" x14ac:dyDescent="0.6">
      <c r="C80" s="162" t="s">
        <v>53</v>
      </c>
      <c r="D80" s="163"/>
      <c r="E80" s="75">
        <v>26</v>
      </c>
      <c r="F80" s="76"/>
      <c r="G80" s="76"/>
      <c r="H80" s="76"/>
      <c r="I80" s="77"/>
    </row>
    <row r="81" spans="2:9" ht="15" customHeight="1" x14ac:dyDescent="0.55000000000000004">
      <c r="C81" s="14" t="s">
        <v>59</v>
      </c>
      <c r="D81" s="14"/>
      <c r="E81" s="78"/>
      <c r="F81" s="78"/>
      <c r="G81" s="78"/>
      <c r="H81" s="78"/>
      <c r="I81" s="78"/>
    </row>
    <row r="82" spans="2:9" ht="15" customHeight="1" x14ac:dyDescent="0.55000000000000004"/>
    <row r="83" spans="2:9" ht="15" customHeight="1" thickBot="1" x14ac:dyDescent="0.6">
      <c r="B83" s="3" t="s">
        <v>27</v>
      </c>
      <c r="C83" s="9" t="s">
        <v>28</v>
      </c>
      <c r="D83" s="9"/>
      <c r="E83" s="9"/>
      <c r="F83" s="9"/>
      <c r="G83" s="9"/>
    </row>
    <row r="84" spans="2:9" ht="15" customHeight="1" x14ac:dyDescent="0.55000000000000004">
      <c r="C84" s="79" t="s">
        <v>29</v>
      </c>
      <c r="D84" s="80" t="s">
        <v>30</v>
      </c>
      <c r="E84" s="81">
        <f>(E23+E34)/(E23+E34+E45+E56)</f>
        <v>0.33190167095708106</v>
      </c>
      <c r="F84" s="81"/>
      <c r="G84" s="81"/>
      <c r="H84" s="81"/>
      <c r="I84" s="82"/>
    </row>
    <row r="85" spans="2:9" ht="15" customHeight="1" thickBot="1" x14ac:dyDescent="0.6">
      <c r="C85" s="83"/>
      <c r="D85" s="84" t="s">
        <v>31</v>
      </c>
      <c r="E85" s="85">
        <f>(E45+E56)/(E23+E34+E45+E56)</f>
        <v>0.66809832904291888</v>
      </c>
      <c r="F85" s="164"/>
      <c r="G85" s="164"/>
      <c r="H85" s="164"/>
      <c r="I85" s="165"/>
    </row>
    <row r="86" spans="2:9" ht="15" customHeight="1" x14ac:dyDescent="0.55000000000000004"/>
    <row r="87" spans="2:9" ht="15" customHeight="1" thickBot="1" x14ac:dyDescent="0.6">
      <c r="B87" s="3" t="s">
        <v>32</v>
      </c>
      <c r="C87" s="9" t="s">
        <v>33</v>
      </c>
      <c r="D87" s="9"/>
      <c r="E87" s="9"/>
      <c r="F87" s="9"/>
      <c r="G87" s="9"/>
      <c r="H87" s="9"/>
      <c r="I87" s="9"/>
    </row>
    <row r="88" spans="2:9" ht="70.150000000000006" customHeight="1" thickBot="1" x14ac:dyDescent="0.6">
      <c r="C88" s="1" t="s">
        <v>34</v>
      </c>
      <c r="D88" s="166"/>
      <c r="E88" s="167"/>
      <c r="F88" s="167"/>
      <c r="G88" s="167"/>
      <c r="H88" s="167"/>
      <c r="I88" s="168"/>
    </row>
  </sheetData>
  <mergeCells count="44">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oddHeader>&amp;R&amp;A</oddHeader>
  </headerFooter>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効果検証様式（集計値）</vt:lpstr>
      <vt:lpstr>R3.4</vt:lpstr>
      <vt:lpstr>R3.7</vt:lpstr>
      <vt:lpstr>R3.8</vt:lpstr>
      <vt:lpstr>R3.9</vt:lpstr>
      <vt:lpstr>R3.10</vt:lpstr>
      <vt:lpstr>R3.11</vt:lpstr>
      <vt:lpstr>R3.12</vt:lpstr>
      <vt:lpstr>R4.1</vt:lpstr>
      <vt:lpstr>R4.2</vt:lpstr>
      <vt:lpstr>R4.3</vt:lpstr>
      <vt:lpstr>R4.4</vt:lpstr>
      <vt:lpstr>R4.5</vt:lpstr>
      <vt:lpstr>R4.6</vt:lpstr>
      <vt:lpstr>R4.7</vt:lpstr>
      <vt:lpstr>R4.8</vt:lpstr>
      <vt:lpstr>R4.9</vt:lpstr>
      <vt:lpstr>R4.10</vt:lpstr>
      <vt:lpstr>R4.11</vt:lpstr>
      <vt:lpstr>R3.10!Print_Area</vt:lpstr>
      <vt:lpstr>R3.11!Print_Area</vt:lpstr>
      <vt:lpstr>R3.12!Print_Area</vt:lpstr>
      <vt:lpstr>R3.4!Print_Area</vt:lpstr>
      <vt:lpstr>R3.7!Print_Area</vt:lpstr>
      <vt:lpstr>R3.8!Print_Area</vt:lpstr>
      <vt:lpstr>R3.9!Print_Area</vt:lpstr>
      <vt:lpstr>R4.1!Print_Area</vt:lpstr>
      <vt:lpstr>R4.10!Print_Area</vt:lpstr>
      <vt:lpstr>R4.11!Print_Area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2024-06-07T05:29:45Z</dcterms:modified>
  <cp:category/>
  <cp:contentStatus/>
</cp:coreProperties>
</file>