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8480" windowHeight="4610" tabRatio="705" activeTab="0"/>
  </bookViews>
  <sheets>
    <sheet name="入力方法" sheetId="1" r:id="rId1"/>
    <sheet name="（別紙1）所要額" sheetId="2" r:id="rId2"/>
    <sheet name="（別紙2）研修事業計画" sheetId="3" r:id="rId3"/>
    <sheet name="（別紙3）研修内容" sheetId="4" r:id="rId4"/>
    <sheet name="（別紙4）新人名簿" sheetId="5" r:id="rId5"/>
    <sheet name="（別紙5）受入名簿" sheetId="6" r:id="rId6"/>
    <sheet name="（別紙6）支出予定額" sheetId="7" r:id="rId7"/>
    <sheet name="（別紙7）研修責任者明細" sheetId="8" r:id="rId8"/>
    <sheet name="（別紙8）教育担当者明細" sheetId="9" r:id="rId9"/>
    <sheet name="（別紙9）受入（教育)明細 " sheetId="10" r:id="rId10"/>
    <sheet name="（別紙10）予算書" sheetId="11" r:id="rId11"/>
    <sheet name="別紙11（経費の配分）" sheetId="12" r:id="rId12"/>
    <sheet name="基本情報" sheetId="13" r:id="rId13"/>
    <sheet name="別添１" sheetId="14" r:id="rId14"/>
    <sheet name="支出説明" sheetId="15" r:id="rId15"/>
    <sheet name="Q&amp;A " sheetId="16" r:id="rId16"/>
    <sheet name="別紙（補助対象外経費について）" sheetId="17" r:id="rId17"/>
    <sheet name="基本データ" sheetId="18" state="hidden" r:id="rId18"/>
    <sheet name="別紙2-(6)" sheetId="19" state="hidden" r:id="rId19"/>
    <sheet name="別紙2-(7)④ (2)" sheetId="20" state="hidden" r:id="rId20"/>
  </sheets>
  <externalReferences>
    <externalReference r:id="rId23"/>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'（別紙1）所要額'!$A$1:$I$20</definedName>
    <definedName name="_xlnm.Print_Area" localSheetId="10">'（別紙10）予算書'!$A$1:$J$25</definedName>
    <definedName name="_xlnm.Print_Area" localSheetId="2">'（別紙2）研修事業計画'!$A$1:$AC$34</definedName>
    <definedName name="_xlnm.Print_Area" localSheetId="3">'（別紙3）研修内容'!$A$1:$Q$33</definedName>
    <definedName name="_xlnm.Print_Area" localSheetId="4">'（別紙4）新人名簿'!$A$1:$K$45</definedName>
    <definedName name="_xlnm.Print_Area" localSheetId="5">'（別紙5）受入名簿'!$A$1:$L$64</definedName>
    <definedName name="_xlnm.Print_Area" localSheetId="6">'（別紙6）支出予定額'!$A$1:$V$91</definedName>
    <definedName name="_xlnm.Print_Area" localSheetId="7">'（別紙7）研修責任者明細'!$A$1:$R$16</definedName>
    <definedName name="_xlnm.Print_Area" localSheetId="8">'（別紙8）教育担当者明細'!$A$1:$R$80</definedName>
    <definedName name="_xlnm.Print_Area" localSheetId="9">'（別紙9）受入（教育)明細 '!$A$1:$R$25</definedName>
    <definedName name="_xlnm.Print_Area" localSheetId="15">'Q&amp;A '!$A$1:$D$52</definedName>
    <definedName name="_xlnm.Print_Area" localSheetId="12">'基本情報'!$A$1:$I$25</definedName>
    <definedName name="_xlnm.Print_Area" localSheetId="14">'支出説明'!$A$1:$G$48</definedName>
    <definedName name="_xlnm.Print_Area" localSheetId="0">'入力方法'!$A$1:$F$67</definedName>
    <definedName name="_xlnm.Print_Area" localSheetId="18">'別紙2-(6)'!$A$1:$W$21</definedName>
    <definedName name="_xlnm.Print_Area" localSheetId="19">'別紙2-(7)④ (2)'!$A$1:$AH$30</definedName>
    <definedName name="_xlnm.Print_Area" localSheetId="13">'別添１'!$A$1:$E$46</definedName>
    <definedName name="_xlnm.Print_Titles" localSheetId="3">'（別紙3）研修内容'!$1:$8</definedName>
    <definedName name="_xlnm.Print_Titles" localSheetId="4">'（別紙4）新人名簿'!$1:$5</definedName>
    <definedName name="_xlnm.Print_Titles" localSheetId="18">'別紙2-(6)'!$A:$E,'別紙2-(6)'!$3:$7</definedName>
    <definedName name="Z_0F2932EA_B32C_4000_902A_B80F648A369B_.wvu.Cols" localSheetId="3" hidden="1">'（別紙3）研修内容'!$U:$U</definedName>
    <definedName name="Z_0F2932EA_B32C_4000_902A_B80F648A369B_.wvu.Cols" localSheetId="4" hidden="1">'（別紙4）新人名簿'!$M:$M</definedName>
    <definedName name="Z_0F2932EA_B32C_4000_902A_B80F648A369B_.wvu.Cols" localSheetId="5" hidden="1">'（別紙5）受入名簿'!$N:$N</definedName>
    <definedName name="Z_0F2932EA_B32C_4000_902A_B80F648A369B_.wvu.Cols" localSheetId="9" hidden="1">'（別紙9）受入（教育)明細 '!$T:$T</definedName>
    <definedName name="Z_0F2932EA_B32C_4000_902A_B80F648A369B_.wvu.PrintArea" localSheetId="1" hidden="1">'（別紙1）所要額'!$A$1:$I$20</definedName>
    <definedName name="Z_0F2932EA_B32C_4000_902A_B80F648A369B_.wvu.PrintArea" localSheetId="10" hidden="1">'（別紙10）予算書'!$A$1:$J$22</definedName>
    <definedName name="Z_0F2932EA_B32C_4000_902A_B80F648A369B_.wvu.PrintArea" localSheetId="2" hidden="1">'（別紙2）研修事業計画'!$A$1:$AC$11</definedName>
    <definedName name="Z_0F2932EA_B32C_4000_902A_B80F648A369B_.wvu.PrintArea" localSheetId="3" hidden="1">'（別紙3）研修内容'!$A$1:$Q$29</definedName>
    <definedName name="Z_0F2932EA_B32C_4000_902A_B80F648A369B_.wvu.PrintArea" localSheetId="4" hidden="1">'（別紙4）新人名簿'!$A$1:$K$47</definedName>
    <definedName name="Z_0F2932EA_B32C_4000_902A_B80F648A369B_.wvu.PrintArea" localSheetId="5" hidden="1">'（別紙5）受入名簿'!$A$1:$L$64</definedName>
    <definedName name="Z_0F2932EA_B32C_4000_902A_B80F648A369B_.wvu.PrintArea" localSheetId="6" hidden="1">'（別紙6）支出予定額'!$A$1:$V$91</definedName>
    <definedName name="Z_0F2932EA_B32C_4000_902A_B80F648A369B_.wvu.PrintArea" localSheetId="7" hidden="1">'（別紙7）研修責任者明細'!$A$1:$R$16</definedName>
    <definedName name="Z_0F2932EA_B32C_4000_902A_B80F648A369B_.wvu.PrintArea" localSheetId="8" hidden="1">'（別紙8）教育担当者明細'!$A$1:$R$80</definedName>
    <definedName name="Z_0F2932EA_B32C_4000_902A_B80F648A369B_.wvu.PrintArea" localSheetId="9" hidden="1">'（別紙9）受入（教育)明細 '!$A$1:$R$25</definedName>
    <definedName name="Z_0F2932EA_B32C_4000_902A_B80F648A369B_.wvu.PrintArea" localSheetId="12" hidden="1">'基本情報'!$A$1:$I$25</definedName>
    <definedName name="Z_0F2932EA_B32C_4000_902A_B80F648A369B_.wvu.PrintArea" localSheetId="14" hidden="1">'支出説明'!$A$1:$G$48</definedName>
    <definedName name="Z_0F2932EA_B32C_4000_902A_B80F648A369B_.wvu.PrintArea" localSheetId="0" hidden="1">'入力方法'!$A$1:$F$67</definedName>
    <definedName name="Z_0F2932EA_B32C_4000_902A_B80F648A369B_.wvu.PrintArea" localSheetId="18" hidden="1">'別紙2-(6)'!$A$1:$W$21</definedName>
    <definedName name="Z_0F2932EA_B32C_4000_902A_B80F648A369B_.wvu.PrintArea" localSheetId="19" hidden="1">'別紙2-(7)④ (2)'!$A$1:$AH$30</definedName>
    <definedName name="Z_0F2932EA_B32C_4000_902A_B80F648A369B_.wvu.PrintArea" localSheetId="13" hidden="1">'別添１'!$A$2:$E$46</definedName>
    <definedName name="Z_0F2932EA_B32C_4000_902A_B80F648A369B_.wvu.PrintTitles" localSheetId="3" hidden="1">'（別紙3）研修内容'!$1:$8</definedName>
    <definedName name="Z_0F2932EA_B32C_4000_902A_B80F648A369B_.wvu.PrintTitles" localSheetId="4" hidden="1">'（別紙4）新人名簿'!$1:$5</definedName>
    <definedName name="Z_0F2932EA_B32C_4000_902A_B80F648A369B_.wvu.PrintTitles" localSheetId="18" hidden="1">'別紙2-(6)'!$A:$E,'別紙2-(6)'!$3:$7</definedName>
  </definedNames>
  <calcPr fullCalcOnLoad="1"/>
</workbook>
</file>

<file path=xl/comments11.xml><?xml version="1.0" encoding="utf-8"?>
<comments xmlns="http://schemas.openxmlformats.org/spreadsheetml/2006/main">
  <authors>
    <author>Administrator</author>
    <author>大賣　あゆ美</author>
  </authors>
  <commentList>
    <comment ref="H22" authorId="0">
      <text>
        <r>
          <rPr>
            <b/>
            <sz val="14"/>
            <rFont val="MS P ゴシック"/>
            <family val="3"/>
          </rPr>
          <t>最終的に、補助金を振り込む際の口座の代表者と一致させてください。（県に債権者登録のあるもの）
①交付申請
②実績報告
③請求書　　　
①②③の施設名、代表者職・氏名は統一させてください。
代表者職・氏名を記載してください。
例）理事長　〇〇　〇〇
押印は不要です。
（発行責任者及び担当者の氏名、電話番号の記載が必要です。）</t>
        </r>
      </text>
    </comment>
    <comment ref="C24" authorId="0">
      <text>
        <r>
          <rPr>
            <b/>
            <sz val="14"/>
            <rFont val="MS P ゴシック"/>
            <family val="3"/>
          </rPr>
          <t>基本情報の「補助金担当者名」が自動入力されます。発行責任者と担当者が異なる場合は、シートの保護を解除し、変更してください。
※発行責任者及び担当者は同一人物でも可です
※氏名はフルネームでの記載が必要です</t>
        </r>
      </text>
    </comment>
    <comment ref="B20" authorId="1">
      <text>
        <r>
          <rPr>
            <b/>
            <sz val="14"/>
            <rFont val="MS P ゴシック"/>
            <family val="3"/>
          </rPr>
          <t>提出日を入力してください。</t>
        </r>
      </text>
    </comment>
  </commentList>
</comments>
</file>

<file path=xl/comments3.xml><?xml version="1.0" encoding="utf-8"?>
<comments xmlns="http://schemas.openxmlformats.org/spreadsheetml/2006/main">
  <authors>
    <author>大阪府医事看護課</author>
  </authors>
  <commentList>
    <comment ref="W5" authorId="0">
      <text>
        <r>
          <rPr>
            <b/>
            <sz val="9"/>
            <rFont val="ＭＳ Ｐゴシック"/>
            <family val="3"/>
          </rPr>
          <t>【</t>
        </r>
        <r>
          <rPr>
            <b/>
            <sz val="11"/>
            <rFont val="ＭＳ Ｐゴシック"/>
            <family val="3"/>
          </rPr>
          <t xml:space="preserve">入力上の注意事項】
</t>
        </r>
        <r>
          <rPr>
            <sz val="11"/>
            <rFont val="ＭＳ Ｐゴシック"/>
            <family val="3"/>
          </rPr>
          <t>この欄は、受入研修を実施する場合のみ入力して下さい。
この欄を入力した場合、別紙3の「受入事業」欄及び別紙5を必ず入力して下さい。
※このコメントは紙媒体には表示されません。</t>
        </r>
      </text>
    </comment>
  </commentList>
</comments>
</file>

<file path=xl/sharedStrings.xml><?xml version="1.0" encoding="utf-8"?>
<sst xmlns="http://schemas.openxmlformats.org/spreadsheetml/2006/main" count="2334" uniqueCount="696">
  <si>
    <t>　「新人看護職員」には非常勤職員も含まれるのか。</t>
  </si>
  <si>
    <t>　雇用形態は問わないため、非常勤職員等であっても病院等と雇用関係があれば新人看護職員に含まれる。</t>
  </si>
  <si>
    <t>　「職場適応のサポートやメンタルサポート等の体制の整備」の具体的な補助要件は何か。</t>
  </si>
  <si>
    <t>　新人看護職員の不安を緩和するために、困ったときに相談できる窓口の設置やプリセプターシップ、チューターシップ、メンターシップなど、いずれの方法でも良いが、組織内に精神的支援の仕組みを整えることが補助の要件となる。</t>
  </si>
  <si>
    <t>　「研修における組織体制」の具体的な補助要件は何か。</t>
  </si>
  <si>
    <t>　研修責任者、教育担当者及び実地指導者の役割を担うものを明確にし、配置されていることが補助の条件となるが、専任・兼任は問わない。</t>
  </si>
  <si>
    <t>　研修責任者、教育担当者及び実地指導者として、何らかの要件（経験年数、研修受講の有無等）が必要か。</t>
  </si>
  <si>
    <t>　特に職種、経験年数、研修受講などの要件はなく、ガイドライン（Ⅰ－３－２）で示されているそれぞれの役割を担える者であればよい。</t>
  </si>
  <si>
    <t>　「研修における組織体制」の補助要件として、教育担当者は、必ず各部署に配置することが必要か。</t>
  </si>
  <si>
    <t>　教育担当者を必ず各部署へ配置することを補助の要件とはしていない。
　しかしながら、新人看護職員の教育方針や研修プログラムに基づき、適切な研修が行われるよう、教育的役割を担う教育担当者を各部署に１名以上配置することが望ましいと考えている。</t>
  </si>
  <si>
    <t>　「研修における組織体制」の補助要件として、プログラム企画・運営組織（委員会等）は、必ず設置することが必要か。</t>
  </si>
  <si>
    <t>　事業内容（ウ）の「ガイドラインⅡに沿った到達目標の設定及び評価」の補助要件としては、ガイドラインに示されている到達目標の項目のどこまで実施していれば、補助の対象となるのか。</t>
  </si>
  <si>
    <t>　複数の診療所が協同して新人看護職員研修を行った場合、補助金の申請はどのようにすればよいか。</t>
  </si>
  <si>
    <t>　代表となる診療所が一括して申請手続きを行っても差し支えない。
ただし、それぞれの診療所が実施要綱に定める補助要件（②新人看護職員研修事業のア及びイ）を満たす必要がある。</t>
  </si>
  <si>
    <t>　研修責任者や教育担当者ではない職員が新人看護職員のために講義等を行った場合、それにかかった分の人件費を対象経費に計上できるか。</t>
  </si>
  <si>
    <t>　研修責任者及び教育担当者以外の職員の人件費を計上することはできない。なお、例えば、当該職員が業務外として、講義を行い、外部講師同様の取扱いとして、その講義に対して謝金を支給する場合は、報償費として計上することは可能であると考えられる。</t>
  </si>
  <si>
    <t>　新人看護職員研修を実施するために、研修責任者や教育担当者が外部研修を受講した場合の費用は対象経費に計上できるか。</t>
  </si>
  <si>
    <t>　新人看護職員の外部研修への参加にかかる経費については、対象としているところであるが、研修責任者や教育担当者の研修にかかる経費を計上することはできない。</t>
  </si>
  <si>
    <t>　そのとおりである。</t>
  </si>
  <si>
    <t>　医療機関受入研修事業の補助要件として、「自施設の新人看護職員研修を公開し、公募により受入を実施すること」となっている理由は何か。</t>
  </si>
  <si>
    <t>　同一法人等に限定せず、広く地域の医療機関が活用できる外部研修が実施されるよう、補助の要件とした。</t>
  </si>
  <si>
    <t>　公募方法にはどのようなものが考えられるか。</t>
  </si>
  <si>
    <t>　ホームページや機関誌の活用、地方自治体・関係団体等を通じての広報など、地域の会議等での広報等などが考えられる。</t>
  </si>
  <si>
    <t>　医療機関受入研修事業の 「複数月で実施」とは同一内容の研修を複数回実施しなければならないということか。</t>
  </si>
  <si>
    <t>Ｑ</t>
  </si>
  <si>
    <t xml:space="preserve">　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t>
  </si>
  <si>
    <t>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</si>
  <si>
    <t>　医療機関受入研修事業は、新人看護職員研修事業を実施している病院等でなければ補助の対象とはならないのか。</t>
  </si>
  <si>
    <t>　なお、経費の算定にあたっては、自施設の職員に係る経費（人件費）は計上することはできず（研修責任者、教育担当者は除く）、外部から委員として招聘した場合にあっては、報償費、旅費を計上することはできる。
　また、委員会の開催に要する経費（会議費、資料代）は計上可能。</t>
  </si>
  <si>
    <t>有－1、無－2</t>
  </si>
  <si>
    <t>なし</t>
  </si>
  <si>
    <t>到達目標の設定の有無</t>
  </si>
  <si>
    <t>研修プログラムの有無</t>
  </si>
  <si>
    <t>実施日数</t>
  </si>
  <si>
    <t>対 象 経 費 の 支 出 予 定 額 算 出 内 訳</t>
  </si>
  <si>
    <t>２　教育担当者経費は、新人看護職員が５名以上の場合に限り計上が可能</t>
  </si>
  <si>
    <t>実施時間数</t>
  </si>
  <si>
    <t>医療機関受入事業</t>
  </si>
  <si>
    <t>自施設</t>
  </si>
  <si>
    <t>月</t>
  </si>
  <si>
    <t>日</t>
  </si>
  <si>
    <t>人数</t>
  </si>
  <si>
    <t>受入予定</t>
  </si>
  <si>
    <t>手当</t>
  </si>
  <si>
    <t>謝金</t>
  </si>
  <si>
    <t>×</t>
  </si>
  <si>
    <t>=</t>
  </si>
  <si>
    <t xml:space="preserve">  別添研修責任者人件費明細書のとおり</t>
  </si>
  <si>
    <t xml:space="preserve">  別添教育担当者人件費明細書のとおり</t>
  </si>
  <si>
    <t>=</t>
  </si>
  <si>
    <t>回</t>
  </si>
  <si>
    <t>冊</t>
  </si>
  <si>
    <t>部</t>
  </si>
  <si>
    <t>日</t>
  </si>
  <si>
    <t>専任/兼任</t>
  </si>
  <si>
    <t>円</t>
  </si>
  <si>
    <t>法人名</t>
  </si>
  <si>
    <t>兼任</t>
  </si>
  <si>
    <t>人</t>
  </si>
  <si>
    <t>その他</t>
  </si>
  <si>
    <t>月</t>
  </si>
  <si>
    <t>日</t>
  </si>
  <si>
    <t>賃金</t>
  </si>
  <si>
    <t>研修責任者経費</t>
  </si>
  <si>
    <t>報償費</t>
  </si>
  <si>
    <t>旅費</t>
  </si>
  <si>
    <t>需用費</t>
  </si>
  <si>
    <t>小計</t>
  </si>
  <si>
    <t>教育担当者経費</t>
  </si>
  <si>
    <t>役職</t>
  </si>
  <si>
    <t>専任</t>
  </si>
  <si>
    <t>時間</t>
  </si>
  <si>
    <t>総事業費</t>
  </si>
  <si>
    <t>（研　　修　　経　　費）</t>
  </si>
  <si>
    <t>区分</t>
  </si>
  <si>
    <t>需　　　　用　　　　費</t>
  </si>
  <si>
    <t>使用料及び賃借料</t>
  </si>
  <si>
    <t>（教 育 担 当 者 経 費）</t>
  </si>
  <si>
    <t>教育担当者経費</t>
  </si>
  <si>
    <t>（医療機関受入研修事業）</t>
  </si>
  <si>
    <t>教　育　担　当　者　経　費</t>
  </si>
  <si>
    <t>収入</t>
  </si>
  <si>
    <t>（その他の収入）</t>
  </si>
  <si>
    <t>計</t>
  </si>
  <si>
    <t>医療機関受入研修</t>
  </si>
  <si>
    <t>施設名</t>
  </si>
  <si>
    <t>備考</t>
  </si>
  <si>
    <t>差引額</t>
  </si>
  <si>
    <t>研修経費</t>
  </si>
  <si>
    <t>受入人数</t>
  </si>
  <si>
    <t>合計</t>
  </si>
  <si>
    <t>合計</t>
  </si>
  <si>
    <t>寄付金その他の収入</t>
  </si>
  <si>
    <t>基準額</t>
  </si>
  <si>
    <t>Ａ</t>
  </si>
  <si>
    <t>Ｂ</t>
  </si>
  <si>
    <t>（Ａ－Ｂ）Ｃ</t>
  </si>
  <si>
    <t>Ｄ</t>
  </si>
  <si>
    <t>医療法上の許可病床総数</t>
  </si>
  <si>
    <t>研修における組織体制</t>
  </si>
  <si>
    <t>到達目標の設定の有無</t>
  </si>
  <si>
    <t>研修プログラムの有無</t>
  </si>
  <si>
    <t>医療機関受入研修事業</t>
  </si>
  <si>
    <t>備考</t>
  </si>
  <si>
    <t>専任</t>
  </si>
  <si>
    <t>兼任</t>
  </si>
  <si>
    <t>床</t>
  </si>
  <si>
    <t>人</t>
  </si>
  <si>
    <t>人</t>
  </si>
  <si>
    <t>月</t>
  </si>
  <si>
    <t>日</t>
  </si>
  <si>
    <t>研修責任者数</t>
  </si>
  <si>
    <t>教育担当者数</t>
  </si>
  <si>
    <t>実地指導者数</t>
  </si>
  <si>
    <t>％</t>
  </si>
  <si>
    <t>（新人看護職員研修事業）</t>
  </si>
  <si>
    <t>謝金</t>
  </si>
  <si>
    <t>人件費</t>
  </si>
  <si>
    <t>手当</t>
  </si>
  <si>
    <t>消耗品費</t>
  </si>
  <si>
    <t>印刷製本費</t>
  </si>
  <si>
    <t>会議費</t>
  </si>
  <si>
    <t>図書購入費</t>
  </si>
  <si>
    <t>役務費</t>
  </si>
  <si>
    <t>通信運搬費</t>
  </si>
  <si>
    <t>雑役務費</t>
  </si>
  <si>
    <t>小計</t>
  </si>
  <si>
    <t>備品購入費</t>
  </si>
  <si>
    <t>（注）</t>
  </si>
  <si>
    <t>１　賃金は、外部の研修参加に伴う代替職員経費に限る</t>
  </si>
  <si>
    <t>円×</t>
  </si>
  <si>
    <t>時間=</t>
  </si>
  <si>
    <t>（研修経費）</t>
  </si>
  <si>
    <t>時間単価</t>
  </si>
  <si>
    <t>従事時間</t>
  </si>
  <si>
    <t>氏名</t>
  </si>
  <si>
    <t>科目</t>
  </si>
  <si>
    <t>補助金収入</t>
  </si>
  <si>
    <t>寄付金その他収入</t>
  </si>
  <si>
    <t>施設負担額</t>
  </si>
  <si>
    <t>１．収入の部</t>
  </si>
  <si>
    <t>２．支出の部</t>
  </si>
  <si>
    <t>補助対象経費</t>
  </si>
  <si>
    <t>補助対象外経費</t>
  </si>
  <si>
    <t>研修計画書</t>
  </si>
  <si>
    <t>研修実施日</t>
  </si>
  <si>
    <t>参加者数</t>
  </si>
  <si>
    <t>年齢</t>
  </si>
  <si>
    <t>登録番号</t>
  </si>
  <si>
    <t>登録年月日</t>
  </si>
  <si>
    <t>勤務先名称</t>
  </si>
  <si>
    <t>受入研修時間数</t>
  </si>
  <si>
    <t>総時間数</t>
  </si>
  <si>
    <t>新人看護職員研修</t>
  </si>
  <si>
    <t>Ｅ</t>
  </si>
  <si>
    <t>Ｆ</t>
  </si>
  <si>
    <t>（Ｅ＋Ｆ）Ｇ</t>
  </si>
  <si>
    <t>Ｈ</t>
  </si>
  <si>
    <t>（Ｇ＋Ｈ）Ｉ</t>
  </si>
  <si>
    <t>Ｊ</t>
  </si>
  <si>
    <t>No</t>
  </si>
  <si>
    <t>本事業に必要な郵便料、宅急便料金（切手、葉書、小包、速達、書留等の料金）</t>
  </si>
  <si>
    <t>院内研修における外部講師や委員に対する謝金等の報償費</t>
  </si>
  <si>
    <t>院内研修における外部講師や委員に対する旅費及び新人看護職員が外部の研修に参加する場合の旅費</t>
  </si>
  <si>
    <t>新人看護職員が外部の研修に参加した場合の受講料など</t>
  </si>
  <si>
    <t>外部講師や委員及び新人にかかる旅費以外の旅費</t>
  </si>
  <si>
    <t>賃金</t>
  </si>
  <si>
    <t>施設名：</t>
  </si>
  <si>
    <t>施設名：</t>
  </si>
  <si>
    <t>積算内訳</t>
  </si>
  <si>
    <t>（単位：円）</t>
  </si>
  <si>
    <t>新人看護職員研修事業収支予算書</t>
  </si>
  <si>
    <t>上記は原本のとおりであることを証明する。</t>
  </si>
  <si>
    <t>施設名:</t>
  </si>
  <si>
    <t>基本情報</t>
  </si>
  <si>
    <t>代表者職・氏名</t>
  </si>
  <si>
    <t>メールアドレス</t>
  </si>
  <si>
    <t>補助金担当者職・氏名</t>
  </si>
  <si>
    <t>補助金担当者連絡先</t>
  </si>
  <si>
    <t>看護部長名</t>
  </si>
  <si>
    <t>新人看護職員研修責任者</t>
  </si>
  <si>
    <t>教育担当者人件費明細書</t>
  </si>
  <si>
    <t>(</t>
  </si>
  <si>
    <t>)</t>
  </si>
  <si>
    <t>@</t>
  </si>
  <si>
    <t>名分</t>
  </si>
  <si>
    <t>(</t>
  </si>
  <si>
    <t>)</t>
  </si>
  <si>
    <t>@</t>
  </si>
  <si>
    <t>医療機関受入研修名簿</t>
  </si>
  <si>
    <t>専任等</t>
  </si>
  <si>
    <t>研修責任者人件費明細書</t>
  </si>
  <si>
    <t>(別紙１）</t>
  </si>
  <si>
    <t>（別紙２）</t>
  </si>
  <si>
    <t>（別紙３）</t>
  </si>
  <si>
    <t>（別紙４）</t>
  </si>
  <si>
    <t>（別紙５）</t>
  </si>
  <si>
    <t>（別紙６）</t>
  </si>
  <si>
    <t>（別紙７）</t>
  </si>
  <si>
    <t>（別紙８）</t>
  </si>
  <si>
    <t>（別紙９）</t>
  </si>
  <si>
    <t>（別紙１０）</t>
  </si>
  <si>
    <t>教育担当者（医療機関受入研修）人件費明細書</t>
  </si>
  <si>
    <t>医療機関受入経費</t>
  </si>
  <si>
    <t>その他の収入</t>
  </si>
  <si>
    <t>寄付金</t>
  </si>
  <si>
    <t>本事業に必要な消耗品費（研修に必要な衛生材料などの医療用消耗品や薬品類等の購入にかかる経費も含まれます）</t>
  </si>
  <si>
    <t>本事業に必要な印刷製本費（本事業にかかる会議や院内研修などの資料や教材の印刷を業者に依頼した場合の経費などです）</t>
  </si>
  <si>
    <t>本事業に必要な図書購入費（本事業で使用する書籍やＤＶＤ教材の購入にかかる経費などです）</t>
  </si>
  <si>
    <t>本事業に必要な会議開催に係る費用（外部講師や委員などのお茶・弁当代にかかる経費などです）</t>
  </si>
  <si>
    <t>本事業で使用する器具機械その他備品等のうち、比較的長期の使用に耐えうる物品の購入にかかる経費（シュミレーター、モデル人形、ＵＳＢフラッシュメモリ等）</t>
  </si>
  <si>
    <t>過去の新人看護職員研修の実施状況</t>
  </si>
  <si>
    <t>ＨＰ上での公募</t>
  </si>
  <si>
    <t>機関誌等での公募</t>
  </si>
  <si>
    <t>地方自治体を通じての広報等</t>
  </si>
  <si>
    <t>関係団体等を通じての広報等</t>
  </si>
  <si>
    <t>地域の会議等での広報等</t>
  </si>
  <si>
    <t>その他</t>
  </si>
  <si>
    <t>補助基本額</t>
  </si>
  <si>
    <t>補助所要額</t>
  </si>
  <si>
    <t>受入予定人数</t>
  </si>
  <si>
    <t>新人看護職員研修事業計画書</t>
  </si>
  <si>
    <t>施設区分</t>
  </si>
  <si>
    <t>番号</t>
  </si>
  <si>
    <t>病院</t>
  </si>
  <si>
    <t>診療所</t>
  </si>
  <si>
    <t>助産所</t>
  </si>
  <si>
    <t>介護老人保健施設</t>
  </si>
  <si>
    <t>指定訪問看護事業所</t>
  </si>
  <si>
    <t>名称</t>
  </si>
  <si>
    <t>略称名</t>
  </si>
  <si>
    <t>都道府県</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</si>
  <si>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</si>
  <si>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</si>
  <si>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</si>
  <si>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</si>
  <si>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</si>
  <si>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</si>
  <si>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</si>
  <si>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</si>
  <si>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国病機構</t>
  </si>
  <si>
    <t>その他国所管独立行政法人</t>
  </si>
  <si>
    <t>独法</t>
  </si>
  <si>
    <t>地方独立行政法人</t>
  </si>
  <si>
    <t>地方独法</t>
  </si>
  <si>
    <t>国立大学法人</t>
  </si>
  <si>
    <t>国大法人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</si>
  <si>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</si>
  <si>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</si>
  <si>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</si>
  <si>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</si>
  <si>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</si>
  <si>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</si>
  <si>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</si>
  <si>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</si>
  <si>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</si>
  <si>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</si>
  <si>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</si>
  <si>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</si>
  <si>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</si>
  <si>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</si>
  <si>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社団</t>
  </si>
  <si>
    <t>財団</t>
  </si>
  <si>
    <t>その他の法人</t>
  </si>
  <si>
    <t>個人</t>
  </si>
  <si>
    <t>株式会社等</t>
  </si>
  <si>
    <t>会社</t>
  </si>
  <si>
    <t>チーム支援型</t>
  </si>
  <si>
    <t>相談窓口</t>
  </si>
  <si>
    <t>名称</t>
  </si>
  <si>
    <t>施設区分</t>
  </si>
  <si>
    <t>設置主体</t>
  </si>
  <si>
    <t>設置主体</t>
  </si>
  <si>
    <t>研修の公開・公募方法</t>
  </si>
  <si>
    <t>別添１よりそれぞれの該当する番号を入力して下さい。</t>
  </si>
  <si>
    <t>番号</t>
  </si>
  <si>
    <t>名称等</t>
  </si>
  <si>
    <t>施設
区分</t>
  </si>
  <si>
    <t>設置
主体</t>
  </si>
  <si>
    <t>入力番号</t>
  </si>
  <si>
    <t>1～6</t>
  </si>
  <si>
    <t>研修で使用する機材のリース料や外部会議室を利用する場合の使用料、賃借料等</t>
  </si>
  <si>
    <t>本事業にかかるその他役務費</t>
  </si>
  <si>
    <t>新人看護職員研修にかかるＱ＆Ａ</t>
  </si>
  <si>
    <t>　委員会等を必ず設置することを補助の要件とはしていない。
　しかしながら、より適切な新人看護職員研修を実施するためには、研修責任者がすべて担うのではなく、組織内に委員会等を設けて、研修プログラムの策定・企画等を行うことが望ましいと考えている。</t>
  </si>
  <si>
    <t>　基本情報において入力します。</t>
  </si>
  <si>
    <t>別紙３（研修計画書）の日数と一致させて下さい。</t>
  </si>
  <si>
    <t>主なテーマ</t>
  </si>
  <si>
    <t>　（別紙２）新人看護職員研修事業計画書へ入力するためのリストです。</t>
  </si>
  <si>
    <t>枚</t>
  </si>
  <si>
    <t xml:space="preserve">　新人看護職員とは、主として免許取得後に初めて就労する保健師、助産師、看護師及び准看護師をいう。
　なお、例えば、保健所で保健師として就業していた者が、病院で看護師として初めて就労する場合など、免許取得した以降に初めて臨床現場で就業する看護職員も対象となる。
</t>
  </si>
  <si>
    <t>法人所在地</t>
  </si>
  <si>
    <t>施設所在地</t>
  </si>
  <si>
    <t>郵便番号（施設）</t>
  </si>
  <si>
    <t>メールアドレス</t>
  </si>
  <si>
    <t>病院等名称</t>
  </si>
  <si>
    <t>新人助産師数</t>
  </si>
  <si>
    <t>区　　分</t>
  </si>
  <si>
    <t>基準額</t>
  </si>
  <si>
    <t>施　設　区　分</t>
  </si>
  <si>
    <t>病院等名</t>
  </si>
  <si>
    <t>設置
主体</t>
  </si>
  <si>
    <t>総事業費</t>
  </si>
  <si>
    <t>差引額</t>
  </si>
  <si>
    <t>計</t>
  </si>
  <si>
    <t>選定額</t>
  </si>
  <si>
    <t>選定額</t>
  </si>
  <si>
    <t>金額</t>
  </si>
  <si>
    <t>総時間数</t>
  </si>
  <si>
    <t>受入予定数</t>
  </si>
  <si>
    <t xml:space="preserve">Ａ </t>
  </si>
  <si>
    <t>Ｂ</t>
  </si>
  <si>
    <t>(Ａ－Ｂ)Ｃ</t>
  </si>
  <si>
    <t xml:space="preserve">Ｄ </t>
  </si>
  <si>
    <t xml:space="preserve">Ｆ </t>
  </si>
  <si>
    <t xml:space="preserve">円 </t>
  </si>
  <si>
    <t>時間</t>
  </si>
  <si>
    <t>円</t>
  </si>
  <si>
    <t>×</t>
  </si>
  <si>
    <t>×</t>
  </si>
  <si>
    <t>新人看護職員数</t>
  </si>
  <si>
    <t>一般・公益社団法人（特例民法法人含む）</t>
  </si>
  <si>
    <t>一般・公益財団法人（特例民法法人含む）</t>
  </si>
  <si>
    <t>（新人看護職員研修事業及び医療機関受入研修事業）</t>
  </si>
  <si>
    <t>新人看護職員等数</t>
  </si>
  <si>
    <t>研修経費の分</t>
  </si>
  <si>
    <t>医療機関受入研修事業の分</t>
  </si>
  <si>
    <t>都道府県補助支出予定額</t>
  </si>
  <si>
    <t>備考</t>
  </si>
  <si>
    <t>別紙2-(7)</t>
  </si>
  <si>
    <t>新人看護職員研修事業事業計画書</t>
  </si>
  <si>
    <t>④新人看護職員研修事業</t>
  </si>
  <si>
    <t>都道府県名：</t>
  </si>
  <si>
    <t>病院等名称</t>
  </si>
  <si>
    <t>設置
主体</t>
  </si>
  <si>
    <t>看護
職員数</t>
  </si>
  <si>
    <t>新人
看護
職員数</t>
  </si>
  <si>
    <t>新人保
健師数</t>
  </si>
  <si>
    <t>うち
再掲分</t>
  </si>
  <si>
    <t>看護
職員
離職率</t>
  </si>
  <si>
    <t>保健師
離職率
(再掲)</t>
  </si>
  <si>
    <t>助産師
離職率
(再掲)</t>
  </si>
  <si>
    <t>新人
看護
職員
離職率</t>
  </si>
  <si>
    <t xml:space="preserve">新人
保健師
離職率
</t>
  </si>
  <si>
    <t xml:space="preserve">新人
助産師
離職率
</t>
  </si>
  <si>
    <t>過去の新人看護職員研修の実施状況</t>
  </si>
  <si>
    <t>研修
責任者数</t>
  </si>
  <si>
    <t>教育
担当者数</t>
  </si>
  <si>
    <t>実地
指導者数</t>
  </si>
  <si>
    <t>受入
予定
人数</t>
  </si>
  <si>
    <t>実施
月数</t>
  </si>
  <si>
    <t>研修の公開
・公募方法</t>
  </si>
  <si>
    <t>計</t>
  </si>
  <si>
    <t>新人看護職員研修</t>
  </si>
  <si>
    <t>新人
保健師　研修</t>
  </si>
  <si>
    <t>新人
助産師
研修</t>
  </si>
  <si>
    <t>人</t>
  </si>
  <si>
    <t>都道府県</t>
  </si>
  <si>
    <t>①</t>
  </si>
  <si>
    <t>プリセプターシップ</t>
  </si>
  <si>
    <t>有</t>
  </si>
  <si>
    <t>市区町村</t>
  </si>
  <si>
    <t>無</t>
  </si>
  <si>
    <t>公的</t>
  </si>
  <si>
    <t>独法</t>
  </si>
  <si>
    <t>地方独法</t>
  </si>
  <si>
    <t>共済</t>
  </si>
  <si>
    <t>学校</t>
  </si>
  <si>
    <t>社福</t>
  </si>
  <si>
    <t>医療法人</t>
  </si>
  <si>
    <t>社団</t>
  </si>
  <si>
    <t>財団</t>
  </si>
  <si>
    <t>その他</t>
  </si>
  <si>
    <t>個人</t>
  </si>
  <si>
    <t>会社</t>
  </si>
  <si>
    <t>）</t>
  </si>
  <si>
    <t>医療法上
の許可
病床総数</t>
  </si>
  <si>
    <t>助産師
離職率</t>
  </si>
  <si>
    <t>新人
助産師
離職率</t>
  </si>
  <si>
    <t>％</t>
  </si>
  <si>
    <t>過去の新人
看護職員
研修の
実施状況</t>
  </si>
  <si>
    <t>到達目標
の設定の
有無</t>
  </si>
  <si>
    <t>研修
ﾌﾟﾛｸﾞﾗﾑ
の有無</t>
  </si>
  <si>
    <t>新人
看護
職員
研修</t>
  </si>
  <si>
    <t>新人
助産師
研修</t>
  </si>
  <si>
    <t>実施
日数</t>
  </si>
  <si>
    <t>研修の
公開・公募
方法</t>
  </si>
  <si>
    <t>女</t>
  </si>
  <si>
    <t>助産師</t>
  </si>
  <si>
    <t>男</t>
  </si>
  <si>
    <t>○</t>
  </si>
  <si>
    <t>○</t>
  </si>
  <si>
    <t>　基本情報において該当する数字を入力して下さい。</t>
  </si>
  <si>
    <t>(Ｊ×1/2) Ｋ</t>
  </si>
  <si>
    <t>注１～１２に注意して入力して下さい。</t>
  </si>
  <si>
    <t>病院職員分の弁当、お茶代</t>
  </si>
  <si>
    <t>　事業の対象となる「新人看護職員」の定義は何か。</t>
  </si>
  <si>
    <t>　「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</si>
  <si>
    <t>1～24</t>
  </si>
  <si>
    <t>新人
助産
師数</t>
  </si>
  <si>
    <t>別紙2-(5)</t>
  </si>
  <si>
    <t xml:space="preserve">                           都　道　府　県　名：</t>
  </si>
  <si>
    <t>寄付金その他の収入額</t>
  </si>
  <si>
    <t>対象経費の支出予定額</t>
  </si>
  <si>
    <t>国庫補助基本額</t>
  </si>
  <si>
    <t>国庫補助所要額</t>
  </si>
  <si>
    <t>Ｅ</t>
  </si>
  <si>
    <t>Ｇ</t>
  </si>
  <si>
    <t>Ｈ</t>
  </si>
  <si>
    <t>Ｉ</t>
  </si>
  <si>
    <t>Ｊ</t>
  </si>
  <si>
    <t>内訳は別紙2-(6)のとおり</t>
  </si>
  <si>
    <t>（注）１　事業を実施する施設ごとに記載すること。なお、色つきの欄には入力しないこと。</t>
  </si>
  <si>
    <t>　　　２　「施設区分」、「設置主体」は、別添１から当てはまるものを選択すること。</t>
  </si>
  <si>
    <t>　　　３　「新人看護職員等数」欄には、新人看護職員等の人数を記載すること。（70名以上いる場合は、その数を記載する）</t>
  </si>
  <si>
    <t xml:space="preserve">　　　　　新人看護職員等の人数は当該年度の４月末日現在に在職している、新人看護職員、新人保健師及び新人助産師であって、それぞれの研修に参加する人数とする。
</t>
  </si>
  <si>
    <t>　　　　　当該人数は、別紙2-（7）④に記載の新人看護職員数、新人保健師数、新人助産師数の合計から再掲分を除いた人数と一致させる。</t>
  </si>
  <si>
    <t>　　　　　なお、新人看護職員研修、新人保健師研修又は新人助産師研修の複数の研修を実施する施設において、複数の研修に参加する者は１名として計上する。</t>
  </si>
  <si>
    <r>
      <t>　　　４　「研修経費の分」欄には、研修経費の分の基準額を記載すること。</t>
    </r>
    <r>
      <rPr>
        <sz val="9"/>
        <color indexed="10"/>
        <rFont val="ＭＳ Ｐゴシック"/>
        <family val="3"/>
      </rPr>
      <t>助産師研修や保健師研修を行う場合は、基準額の増額と別紙2－(7)④の助産師・保健師の記載（人数計上）に齟齬が生じないようにすること</t>
    </r>
  </si>
  <si>
    <t>　　　５　「医療機関受入研修事業」の「総時間数」欄は、例えば、１回５時間の研修に３人の新人職員を受け入れて実施した場合は５×３＝１５（時間）のように考え、予定している年間の総時間数を記載すること。</t>
  </si>
  <si>
    <t>　　　６　「受入予定数」欄は総時間数４０時間につき１名と考え、３０名を上限とすること。なお、時間数に４０時間未満の端数が生じた場合は切り捨てること。</t>
  </si>
  <si>
    <t>　　　７　Ｆ欄には、Ｄ欄の金額とＥ欄の金額とを比較して少ない方の額を記入すること。</t>
  </si>
  <si>
    <t>　　　８　Ｇ欄には、Ｃ欄の金額とＦ欄の金額とを比較して少ない方の額を記入すること。</t>
  </si>
  <si>
    <t>　　　９　Ｈ欄には、Ｇ欄の金額に２分の１から２分の２を乗じて得た金額（ただし、1,000円未満の端数が生じた場合には、これを切り捨てるものとする。）を記載すること。</t>
  </si>
  <si>
    <t>　　１０　Ｉ欄には、Ｇ欄の金額の２分の１とＨ欄の金額とを比較して少ない方の額を記入すること。</t>
  </si>
  <si>
    <t>都道府県</t>
  </si>
  <si>
    <t>市区町村</t>
  </si>
  <si>
    <t>公的</t>
  </si>
  <si>
    <t>国病機構</t>
  </si>
  <si>
    <t>独法</t>
  </si>
  <si>
    <t>地方独法</t>
  </si>
  <si>
    <t>国大法人</t>
  </si>
  <si>
    <t>共済</t>
  </si>
  <si>
    <t>健保</t>
  </si>
  <si>
    <t>国保</t>
  </si>
  <si>
    <t>学校</t>
  </si>
  <si>
    <t>社福</t>
  </si>
  <si>
    <t>医療法人</t>
  </si>
  <si>
    <t>社団</t>
  </si>
  <si>
    <t>財団</t>
  </si>
  <si>
    <t>その他</t>
  </si>
  <si>
    <t>個人</t>
  </si>
  <si>
    <t>会社</t>
  </si>
  <si>
    <t>％</t>
  </si>
  <si>
    <t>（注）１  「施設区分」、「設置主体」は、別添１から当てはまるものを選択すること。　</t>
  </si>
  <si>
    <t>　　　２　「看護職員数」、「新人看護職員数」、「新人保健師数」、「新人助産師数」及び「研修における組織体制」は４月末現在で記載すること。</t>
  </si>
  <si>
    <t>　　　３　「看護職員数」とは、保健師・助産師・看護師・准看護師のいずれかの免許の有資格者数とし、二以上の免許を持つ者も一人として数える。</t>
  </si>
  <si>
    <t>　　　４　「新人看護職員数」には、主として免許取得後に初めて就労する保健師、助産師、看護師及び准看護師のうち、新人看護職員研修に参加する者の数を記載すること。</t>
  </si>
  <si>
    <r>
      <t>　　　５　「新人保健師数」には、主として保健師免許取得後に初めて保健師として就労する保健師のうち、新人保健師研修に参加する者の数を記載すること。</t>
    </r>
    <r>
      <rPr>
        <sz val="9"/>
        <color indexed="10"/>
        <rFont val="ＭＳ Ｐゴシック"/>
        <family val="3"/>
      </rPr>
      <t>この欄を記入した場合、別紙2-（5）において研修経費の基準額は交付要綱に基づき増額となる。</t>
    </r>
  </si>
  <si>
    <r>
      <t>　　　６　「新人助産師数」には、主として助産師免許取得後に初めて助産師として就労する助産師のうち、新人助産師研修に参加する者の数を記載すること。</t>
    </r>
    <r>
      <rPr>
        <sz val="9"/>
        <color indexed="10"/>
        <rFont val="ＭＳ Ｐゴシック"/>
        <family val="3"/>
      </rPr>
      <t>この欄を記入した場合、別紙2-（5）において研修経費の基準額は交付要綱に基づき増額となる。</t>
    </r>
  </si>
  <si>
    <t>　　　７　「うち再掲分」には、「新人保健師数」又は「新人助産師数」のうち「新人看護職員数」にも計上した者の数を記載すること。</t>
  </si>
  <si>
    <t>　　　８　「看護職員（保健師、助産師）離職率」の算出にあたっては次式による。なお、各数値は当該年度の前年度の数値を使用すること。</t>
  </si>
  <si>
    <t>　　　　　　　看護職員(保健師、助産師)離職率＝看護職員(保健師、助産師)退職者数／平均看護職員(保健師、助産師)数×１００　（小数第２位を四捨五入）</t>
  </si>
  <si>
    <t>※看護職員（保健師、助産師）退職者数＝その年度の４月１日から３月３１日までの間に退職した看護職員（保健師、助産師）の数</t>
  </si>
  <si>
    <t>　平均看護職員（保健師、助産師）数＝（年度当初の在籍看護職員（保健師、助産師）数＋年度末の在籍看護職員（保健師、助産師）数）／２</t>
  </si>
  <si>
    <t>　　９　「新人看護職員(保健師、助産師)離職率」の算出にあたっては次式による。なお、各数値は当該年度の前年度の数値を使用すること。</t>
  </si>
  <si>
    <t>　　　　　　　新人看護職員(保健師、助産師)離職率＝新人看護職員(保健師、助産師)退職者数／新人看護職員(保健師、助産師)採用者数×１００　（小数第２位を四捨五入）</t>
  </si>
  <si>
    <t>※新人看護職員(保健師、助産師)退職者数＝その年度の４月１日から３月３１日の間に退職した新人看護職員(保健師、助産師)の数</t>
  </si>
  <si>
    <t>　新人看護職員(保健師、助産師)採用者数＝その年度の４月１日から３月３１日の間に採用した新人看護職員(保健師、助産師)の数</t>
  </si>
  <si>
    <t>　　１０　「過去の新人看護職員研修の実施状況」は、平成２４年度以前に新人看護職員研修ガイドラインに沿った研修を実施していた場合に開始年度を記載すること。（なお、平成２１年度以前はガイドラインと同程度の研修を実施していた場合に記載すること）</t>
  </si>
  <si>
    <t>　　１１　「研修の公開・公募方法」は、別添２から最もよく当てはまるものを選択し、「その他」を選択した場合は備考欄に体制及び方法を簡潔に記載すること。</t>
  </si>
  <si>
    <t>　　１２　「研修責任者数」、「教育担当者数」及び「実地指導者数」は、兼任の場合は、兼務している役割のそれぞれで「兼任」欄の人数に含める。</t>
  </si>
  <si>
    <t>　　１３　「受入予定人数」は、自施設の研修に、他の病院等から受け入れる予定の者の数とし、実人数とする。</t>
  </si>
  <si>
    <t>　　１４　「実施月数」、「実施日数」は、それぞれ医療機関受入研修事業の年間実施予定月数、日数を記載すること。</t>
  </si>
  <si>
    <t>②</t>
  </si>
  <si>
    <t>チューターシップ</t>
  </si>
  <si>
    <t>③</t>
  </si>
  <si>
    <t>メンターシップ</t>
  </si>
  <si>
    <t>④</t>
  </si>
  <si>
    <t>⑤</t>
  </si>
  <si>
    <t>研修の公開・公募方法</t>
  </si>
  <si>
    <r>
      <rPr>
        <sz val="12"/>
        <rFont val="ＭＳ 明朝"/>
        <family val="1"/>
      </rPr>
      <t>入力方法</t>
    </r>
  </si>
  <si>
    <r>
      <rPr>
        <sz val="12"/>
        <rFont val="ＭＳ 明朝"/>
        <family val="1"/>
      </rPr>
      <t>用紙</t>
    </r>
  </si>
  <si>
    <r>
      <rPr>
        <sz val="12"/>
        <rFont val="ＭＳ 明朝"/>
        <family val="1"/>
      </rPr>
      <t>表題</t>
    </r>
  </si>
  <si>
    <r>
      <rPr>
        <sz val="12"/>
        <rFont val="ＭＳ 明朝"/>
        <family val="1"/>
      </rPr>
      <t>項目</t>
    </r>
  </si>
  <si>
    <r>
      <rPr>
        <sz val="12"/>
        <rFont val="ＭＳ 明朝"/>
        <family val="1"/>
      </rPr>
      <t>内容</t>
    </r>
  </si>
  <si>
    <r>
      <rPr>
        <sz val="12"/>
        <rFont val="ＭＳ 明朝"/>
        <family val="1"/>
      </rPr>
      <t>別紙１</t>
    </r>
  </si>
  <si>
    <r>
      <rPr>
        <sz val="12"/>
        <rFont val="ＭＳ 明朝"/>
        <family val="1"/>
      </rPr>
      <t>別紙２</t>
    </r>
  </si>
  <si>
    <r>
      <rPr>
        <sz val="12"/>
        <rFont val="ＭＳ 明朝"/>
        <family val="1"/>
      </rPr>
      <t>新人看護職員研修事業計画書</t>
    </r>
  </si>
  <si>
    <r>
      <rPr>
        <sz val="12"/>
        <rFont val="ＭＳ 明朝"/>
        <family val="1"/>
      </rPr>
      <t>施設区分</t>
    </r>
  </si>
  <si>
    <r>
      <rPr>
        <sz val="12"/>
        <rFont val="ＭＳ 明朝"/>
        <family val="1"/>
      </rPr>
      <t>設置主体</t>
    </r>
  </si>
  <si>
    <r>
      <rPr>
        <sz val="12"/>
        <rFont val="ＭＳ 明朝"/>
        <family val="1"/>
      </rPr>
      <t>過去の新人看護職員研修の実施状況</t>
    </r>
  </si>
  <si>
    <r>
      <rPr>
        <sz val="12"/>
        <rFont val="ＭＳ 明朝"/>
        <family val="1"/>
      </rPr>
      <t>到達目標の設定の有無</t>
    </r>
  </si>
  <si>
    <r>
      <rPr>
        <sz val="12"/>
        <rFont val="ＭＳ 明朝"/>
        <family val="1"/>
      </rPr>
      <t>研修プログラムの有無</t>
    </r>
  </si>
  <si>
    <r>
      <rPr>
        <sz val="12"/>
        <rFont val="ＭＳ 明朝"/>
        <family val="1"/>
      </rPr>
      <t>研修の公開・公募方法</t>
    </r>
  </si>
  <si>
    <r>
      <rPr>
        <sz val="12"/>
        <rFont val="ＭＳ 明朝"/>
        <family val="1"/>
      </rPr>
      <t>医療法上の許可病床総数</t>
    </r>
  </si>
  <si>
    <r>
      <rPr>
        <sz val="12"/>
        <rFont val="ＭＳ 明朝"/>
        <family val="1"/>
      </rPr>
      <t>看護職員数</t>
    </r>
  </si>
  <si>
    <r>
      <rPr>
        <sz val="12"/>
        <rFont val="ＭＳ 明朝"/>
        <family val="1"/>
      </rPr>
      <t>新人看護職員数</t>
    </r>
  </si>
  <si>
    <r>
      <rPr>
        <sz val="12"/>
        <rFont val="ＭＳ 明朝"/>
        <family val="1"/>
      </rPr>
      <t>新人助産師数</t>
    </r>
  </si>
  <si>
    <r>
      <rPr>
        <sz val="12"/>
        <rFont val="ＭＳ 明朝"/>
        <family val="1"/>
      </rPr>
      <t>受入予定人数</t>
    </r>
  </si>
  <si>
    <r>
      <rPr>
        <sz val="12"/>
        <rFont val="ＭＳ 明朝"/>
        <family val="1"/>
      </rPr>
      <t>実施月数</t>
    </r>
  </si>
  <si>
    <r>
      <rPr>
        <sz val="12"/>
        <rFont val="ＭＳ 明朝"/>
        <family val="1"/>
      </rPr>
      <t>実施日数</t>
    </r>
  </si>
  <si>
    <r>
      <rPr>
        <sz val="12"/>
        <rFont val="ＭＳ 明朝"/>
        <family val="1"/>
      </rPr>
      <t>他施設からの受入を行う予定の日数を入力して下さい。</t>
    </r>
  </si>
  <si>
    <r>
      <rPr>
        <sz val="12"/>
        <rFont val="ＭＳ 明朝"/>
        <family val="1"/>
      </rPr>
      <t>別紙３</t>
    </r>
  </si>
  <si>
    <r>
      <rPr>
        <sz val="12"/>
        <rFont val="ＭＳ 明朝"/>
        <family val="1"/>
      </rPr>
      <t>研修計画書</t>
    </r>
  </si>
  <si>
    <r>
      <rPr>
        <sz val="12"/>
        <rFont val="ＭＳ 明朝"/>
        <family val="1"/>
      </rPr>
      <t>研修実施日</t>
    </r>
  </si>
  <si>
    <r>
      <rPr>
        <sz val="12"/>
        <rFont val="ＭＳ 明朝"/>
        <family val="1"/>
      </rPr>
      <t>研修予定日を入力して下さい。</t>
    </r>
  </si>
  <si>
    <r>
      <rPr>
        <sz val="12"/>
        <rFont val="ＭＳ 明朝"/>
        <family val="1"/>
      </rPr>
      <t>実施時間数</t>
    </r>
  </si>
  <si>
    <r>
      <rPr>
        <sz val="12"/>
        <rFont val="ＭＳ 明朝"/>
        <family val="1"/>
      </rPr>
      <t>研修時間数を入力して下さい。</t>
    </r>
  </si>
  <si>
    <r>
      <rPr>
        <sz val="12"/>
        <rFont val="ＭＳ 明朝"/>
        <family val="1"/>
      </rPr>
      <t>主なテーマを入力して下さい。</t>
    </r>
  </si>
  <si>
    <r>
      <rPr>
        <sz val="12"/>
        <rFont val="ＭＳ 明朝"/>
        <family val="1"/>
      </rPr>
      <t>自施設参加者数</t>
    </r>
  </si>
  <si>
    <r>
      <rPr>
        <sz val="12"/>
        <rFont val="ＭＳ 明朝"/>
        <family val="1"/>
      </rPr>
      <t>参加予定数を入力して下さい。</t>
    </r>
  </si>
  <si>
    <r>
      <rPr>
        <sz val="12"/>
        <rFont val="ＭＳ 明朝"/>
        <family val="1"/>
      </rPr>
      <t>受入予定人数（医療機関受入）</t>
    </r>
  </si>
  <si>
    <r>
      <rPr>
        <sz val="12"/>
        <rFont val="ＭＳ 明朝"/>
        <family val="1"/>
      </rPr>
      <t>医療機関受入予定人数を入力して下さい。</t>
    </r>
  </si>
  <si>
    <r>
      <rPr>
        <sz val="12"/>
        <rFont val="ＭＳ 明朝"/>
        <family val="1"/>
      </rPr>
      <t>実施時間数（医療機関受入）</t>
    </r>
  </si>
  <si>
    <r>
      <rPr>
        <sz val="12"/>
        <rFont val="ＭＳ 明朝"/>
        <family val="1"/>
      </rPr>
      <t>医療機関受入時間数を入力して下さい。</t>
    </r>
  </si>
  <si>
    <r>
      <rPr>
        <sz val="12"/>
        <rFont val="ＭＳ 明朝"/>
        <family val="1"/>
      </rPr>
      <t>別紙４</t>
    </r>
  </si>
  <si>
    <r>
      <rPr>
        <sz val="12"/>
        <rFont val="ＭＳ 明朝"/>
        <family val="1"/>
      </rPr>
      <t>新人看護職員名簿</t>
    </r>
  </si>
  <si>
    <r>
      <rPr>
        <sz val="12"/>
        <rFont val="ＭＳ 明朝"/>
        <family val="1"/>
      </rPr>
      <t>助産師</t>
    </r>
  </si>
  <si>
    <r>
      <rPr>
        <sz val="12"/>
        <rFont val="ＭＳ 明朝"/>
        <family val="1"/>
      </rPr>
      <t>別紙５</t>
    </r>
  </si>
  <si>
    <r>
      <rPr>
        <sz val="12"/>
        <rFont val="ＭＳ 明朝"/>
        <family val="1"/>
      </rPr>
      <t>医療機関受入研修名簿</t>
    </r>
  </si>
  <si>
    <r>
      <rPr>
        <sz val="12"/>
        <rFont val="ＭＳ 明朝"/>
        <family val="1"/>
      </rPr>
      <t>受入研修時間数</t>
    </r>
  </si>
  <si>
    <r>
      <rPr>
        <sz val="12"/>
        <rFont val="ＭＳ 明朝"/>
        <family val="1"/>
      </rPr>
      <t>別紙６</t>
    </r>
  </si>
  <si>
    <r>
      <rPr>
        <sz val="12"/>
        <rFont val="ＭＳ 明朝"/>
        <family val="1"/>
      </rPr>
      <t>積算内訳</t>
    </r>
  </si>
  <si>
    <r>
      <rPr>
        <sz val="12"/>
        <rFont val="ＭＳ 明朝"/>
        <family val="1"/>
      </rPr>
      <t>内容と金額を入力して下さい。</t>
    </r>
  </si>
  <si>
    <r>
      <rPr>
        <sz val="12"/>
        <rFont val="ＭＳ 明朝"/>
        <family val="1"/>
      </rPr>
      <t>については、補助対象経費に算入することはできません。</t>
    </r>
  </si>
  <si>
    <r>
      <rPr>
        <sz val="12"/>
        <rFont val="ＭＳ 明朝"/>
        <family val="1"/>
      </rPr>
      <t>別紙７</t>
    </r>
  </si>
  <si>
    <r>
      <rPr>
        <sz val="12"/>
        <rFont val="ＭＳ 明朝"/>
        <family val="1"/>
      </rPr>
      <t>研修責任者人件費明細書</t>
    </r>
  </si>
  <si>
    <r>
      <rPr>
        <sz val="12"/>
        <rFont val="ＭＳ 明朝"/>
        <family val="1"/>
      </rPr>
      <t>役職</t>
    </r>
  </si>
  <si>
    <r>
      <rPr>
        <sz val="12"/>
        <rFont val="ＭＳ 明朝"/>
        <family val="1"/>
      </rPr>
      <t>看護部長、副看護部長、看護師長などの役職を入力して下さい。</t>
    </r>
  </si>
  <si>
    <r>
      <rPr>
        <sz val="12"/>
        <rFont val="ＭＳ 明朝"/>
        <family val="1"/>
      </rPr>
      <t>別紙８</t>
    </r>
  </si>
  <si>
    <r>
      <rPr>
        <sz val="12"/>
        <rFont val="ＭＳ 明朝"/>
        <family val="1"/>
      </rPr>
      <t>教育担当者人件費明細書</t>
    </r>
  </si>
  <si>
    <r>
      <rPr>
        <sz val="12"/>
        <rFont val="ＭＳ 明朝"/>
        <family val="1"/>
      </rPr>
      <t>氏名</t>
    </r>
  </si>
  <si>
    <r>
      <rPr>
        <sz val="12"/>
        <rFont val="ＭＳ 明朝"/>
        <family val="1"/>
      </rPr>
      <t>氏名を入力して下さい。</t>
    </r>
  </si>
  <si>
    <r>
      <rPr>
        <sz val="12"/>
        <rFont val="ＭＳ 明朝"/>
        <family val="1"/>
      </rPr>
      <t>別紙９</t>
    </r>
  </si>
  <si>
    <r>
      <rPr>
        <sz val="12"/>
        <rFont val="ＭＳ 明朝"/>
        <family val="1"/>
      </rPr>
      <t>教育担当者（医療機関受入研修）人件費明細書</t>
    </r>
  </si>
  <si>
    <r>
      <rPr>
        <sz val="12"/>
        <rFont val="ＭＳ 明朝"/>
        <family val="1"/>
      </rPr>
      <t>専任か兼任を入力して下さい。</t>
    </r>
  </si>
  <si>
    <r>
      <rPr>
        <sz val="12"/>
        <rFont val="ＭＳ 明朝"/>
        <family val="1"/>
      </rPr>
      <t>時間単価</t>
    </r>
  </si>
  <si>
    <r>
      <rPr>
        <sz val="12"/>
        <rFont val="ＭＳ 明朝"/>
        <family val="1"/>
      </rPr>
      <t>年間給与等から時間単価を求めて入力して下さい。</t>
    </r>
  </si>
  <si>
    <r>
      <rPr>
        <sz val="12"/>
        <rFont val="ＭＳ 明朝"/>
        <family val="1"/>
      </rPr>
      <t>従事時間</t>
    </r>
  </si>
  <si>
    <r>
      <rPr>
        <sz val="12"/>
        <rFont val="ＭＳ 明朝"/>
        <family val="1"/>
      </rPr>
      <t>新人看護職員研修に従事する年間の時間数を入力して下さい。</t>
    </r>
  </si>
  <si>
    <r>
      <rPr>
        <sz val="12"/>
        <rFont val="ＭＳ 明朝"/>
        <family val="1"/>
      </rPr>
      <t>別紙１０</t>
    </r>
  </si>
  <si>
    <r>
      <rPr>
        <sz val="12"/>
        <rFont val="ＭＳ 明朝"/>
        <family val="1"/>
      </rPr>
      <t>寄付金その他収入</t>
    </r>
  </si>
  <si>
    <r>
      <rPr>
        <sz val="12"/>
        <rFont val="ＭＳ 明朝"/>
        <family val="1"/>
      </rPr>
      <t>収入があれば入力して下さい。</t>
    </r>
  </si>
  <si>
    <r>
      <rPr>
        <sz val="12"/>
        <rFont val="ＭＳ 明朝"/>
        <family val="1"/>
      </rPr>
      <t>補助対象外経費</t>
    </r>
  </si>
  <si>
    <r>
      <rPr>
        <sz val="12"/>
        <rFont val="ＭＳ 明朝"/>
        <family val="1"/>
      </rPr>
      <t>その他</t>
    </r>
  </si>
  <si>
    <r>
      <rPr>
        <sz val="12"/>
        <rFont val="ＭＳ 明朝"/>
        <family val="1"/>
      </rPr>
      <t>基本情報</t>
    </r>
  </si>
  <si>
    <r>
      <rPr>
        <sz val="12"/>
        <rFont val="ＭＳ 明朝"/>
        <family val="1"/>
      </rPr>
      <t>別添１</t>
    </r>
  </si>
  <si>
    <r>
      <rPr>
        <sz val="12"/>
        <rFont val="ＭＳ 明朝"/>
        <family val="1"/>
      </rPr>
      <t>新人看護職員を支える体制</t>
    </r>
  </si>
  <si>
    <r>
      <rPr>
        <sz val="12"/>
        <rFont val="ＭＳ 明朝"/>
        <family val="1"/>
      </rPr>
      <t>支出説明</t>
    </r>
  </si>
  <si>
    <r>
      <rPr>
        <sz val="12"/>
        <rFont val="ＭＳ 明朝"/>
        <family val="1"/>
      </rPr>
      <t>対象経費、対象外経費を例示しておりますので、この内容に応じて、</t>
    </r>
  </si>
  <si>
    <r>
      <rPr>
        <sz val="12"/>
        <rFont val="ＭＳ 明朝"/>
        <family val="1"/>
      </rPr>
      <t>新人看護職員研修、医療機関受入研修事業に関するＱ＆Ａを掲載して</t>
    </r>
  </si>
  <si>
    <r>
      <rPr>
        <sz val="12"/>
        <rFont val="ＭＳ 明朝"/>
        <family val="1"/>
      </rPr>
      <t>おりますので、ご確認下さい。</t>
    </r>
  </si>
  <si>
    <t>受入研修を実施する場合は必ず入力して下さい。</t>
  </si>
  <si>
    <t>助産師研修に○を付けて下さい。</t>
  </si>
  <si>
    <t>研修で使用する器材等のリース料や外部会議室を利用する場合の使用料、賃借料等</t>
  </si>
  <si>
    <r>
      <t xml:space="preserve">研修責任者（看護部長等）の新人看護職員研修事業の業務にかかる謝金、人件費又は手当
</t>
    </r>
    <r>
      <rPr>
        <sz val="11"/>
        <rFont val="ＭＳ 明朝"/>
        <family val="1"/>
      </rPr>
      <t>＊新人看護職員研修事業に係る業務とは、実施要項に定める事業内容を遂行するために必要な（プログラムの策定、新人研修の企画・立案なども含む）すべての業務を含みます。</t>
    </r>
    <r>
      <rPr>
        <sz val="16"/>
        <rFont val="ＭＳ 明朝"/>
        <family val="1"/>
      </rPr>
      <t xml:space="preserve">
</t>
    </r>
    <r>
      <rPr>
        <sz val="11"/>
        <rFont val="ＭＳ 明朝"/>
        <family val="1"/>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</si>
  <si>
    <r>
      <rPr>
        <sz val="12"/>
        <rFont val="ＭＳ 明朝"/>
        <family val="1"/>
      </rPr>
      <t xml:space="preserve">一部外部研修に参加した新人看護職員の代替職員にかかる賃金
</t>
    </r>
    <r>
      <rPr>
        <sz val="11"/>
        <rFont val="ＭＳ 明朝"/>
        <family val="1"/>
      </rPr>
      <t>※新人看護職員の外部研修参加にかかる代替職員の賃金であることを病院等において監査等で説明ができるように整理しておく必要があります。</t>
    </r>
  </si>
  <si>
    <r>
      <t xml:space="preserve">教育担当者（看護師長等）の新人看護職員研修事業の業務にかかる謝金、人件費又は手当
</t>
    </r>
    <r>
      <rPr>
        <sz val="11"/>
        <rFont val="ＭＳ 明朝"/>
        <family val="1"/>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rPr>
      <t>謝金とは教育担当者の本事業の業務にかかる対価が謝金として支給される場合を想定しています。
＊手当とは教育担当者の本事業の業務にかかる対価として時間外手当やその他特別手当などにより支給される場合を想定しています。</t>
    </r>
  </si>
  <si>
    <r>
      <t xml:space="preserve">教育担当者（看護師長等）の新人看護職員研修事業の業務にかかる謝金、人件費又は手当
</t>
    </r>
    <r>
      <rPr>
        <sz val="11"/>
        <rFont val="ＭＳ 明朝"/>
        <family val="1"/>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説明できるよう整理しておく必要があります。
＊</t>
    </r>
    <r>
      <rPr>
        <sz val="11"/>
        <color indexed="8"/>
        <rFont val="ＭＳ 明朝"/>
        <family val="1"/>
      </rPr>
      <t>謝金とは教育担当者の本事業の業務にかかる対価が謝金として支給される場合、手当とは教育担当者の本事業の業務にかかる対価として時間外手当やその他特別手当などにより支給される場合。</t>
    </r>
  </si>
  <si>
    <t>予算額</t>
  </si>
  <si>
    <t>別添対象経費の支出予定額算出内訳のとおり</t>
  </si>
  <si>
    <t>名</t>
  </si>
  <si>
    <t>（</t>
  </si>
  <si>
    <t>1～6</t>
  </si>
  <si>
    <t>※「6 その他」を選択した場合は「（別紙2）新人看護職員研修事業計画書」の備考欄に体制及び方法を簡潔に記載すること。</t>
  </si>
  <si>
    <t>対象経費の支出予定額</t>
  </si>
  <si>
    <t>③</t>
  </si>
  <si>
    <t>⑤</t>
  </si>
  <si>
    <t>⑥</t>
  </si>
  <si>
    <t>①</t>
  </si>
  <si>
    <t>②</t>
  </si>
  <si>
    <t>④</t>
  </si>
  <si>
    <t>支出予定額</t>
  </si>
  <si>
    <t>No</t>
  </si>
  <si>
    <t>（別紙５）医療機関受入研修名簿人数を入力すれば自動で表示されます。</t>
  </si>
  <si>
    <t>新人看護職員の氏名等</t>
  </si>
  <si>
    <t>受入者の氏名等</t>
  </si>
  <si>
    <t>対象経費の支出予定額算出内訳</t>
  </si>
  <si>
    <t>専任／兼任</t>
  </si>
  <si>
    <t>（別紙６）に該当しない経費があれば、入力して下さい。</t>
  </si>
  <si>
    <r>
      <rPr>
        <sz val="12"/>
        <rFont val="ＭＳ 明朝"/>
        <family val="1"/>
      </rPr>
      <t>Ｑ＆Ａ</t>
    </r>
  </si>
  <si>
    <t>寄付金が、その使途を、補助事業(間接補助事業を含む。)に特定するものを計上し、使途を特定しない一般寄付金及び補助事業のうちの、補助対象外の事業に対する寄付金は、ここにいう寄付金とみなさない。</t>
  </si>
  <si>
    <t>原則として、事業のための一切の収入が該当する。したがって、研修等受講者の納付する受講料等は該当する。</t>
  </si>
  <si>
    <t>支出予定額算出内訳</t>
  </si>
  <si>
    <t>ガイドラインにおける教育担当者の育成や実地指導者の育成にかかる部分については実施要綱の業務内容に含まれていない。</t>
  </si>
  <si>
    <t>報償費</t>
  </si>
  <si>
    <t>旅費</t>
  </si>
  <si>
    <t>消耗品費</t>
  </si>
  <si>
    <t>通信運搬費</t>
  </si>
  <si>
    <t>雑役務費</t>
  </si>
  <si>
    <t>(備  品  購  入  費)</t>
  </si>
  <si>
    <t>(備  品  購  入  費)</t>
  </si>
  <si>
    <t>別紙６（対象経費の支出予定額算出内訳）に入力して下さい。</t>
  </si>
  <si>
    <t>助産師研修に参加する助産師のみ、○を記入して下さい。</t>
  </si>
  <si>
    <t>床</t>
  </si>
  <si>
    <t>入力箇所はありませんので、内容をご確認下さい。</t>
  </si>
  <si>
    <t>受入予定者の氏名等を入力して下さい。</t>
  </si>
  <si>
    <t>平成25年度事業への
申請の有無</t>
  </si>
  <si>
    <r>
      <t>　　　　　　　</t>
    </r>
    <r>
      <rPr>
        <sz val="9"/>
        <color indexed="10"/>
        <rFont val="ＭＳ Ｐゴシック"/>
        <family val="3"/>
      </rPr>
      <t>①平成２１年度以前　　②平成２２年度　　③平成２３年度　　④平成２４年度　　⑤平成２５年度</t>
    </r>
  </si>
  <si>
    <t>×</t>
  </si>
  <si>
    <t>h</t>
  </si>
  <si>
    <t>×</t>
  </si>
  <si>
    <t>=</t>
  </si>
  <si>
    <t>=</t>
  </si>
  <si>
    <t>=</t>
  </si>
  <si>
    <t>=</t>
  </si>
  <si>
    <t>=</t>
  </si>
  <si>
    <t>@</t>
  </si>
  <si>
    <t>@</t>
  </si>
  <si>
    <t>(</t>
  </si>
  <si>
    <t>)</t>
  </si>
  <si>
    <t>@</t>
  </si>
  <si>
    <t>(</t>
  </si>
  <si>
    <t>)</t>
  </si>
  <si>
    <t>石川県新人看護職員研修事業費所要額</t>
  </si>
  <si>
    <t>病院</t>
  </si>
  <si>
    <t>石川県新人看護職員研修事業費所要額</t>
  </si>
  <si>
    <t>施設名（法人名）</t>
  </si>
  <si>
    <t>注）1</t>
  </si>
  <si>
    <t>「設置主体」、「過去の新人看護職員研修の実施状況」は別添１から当てはまる番号を選択し、基本情報に入力すること。</t>
  </si>
  <si>
    <t>「看護職員数」とは、保健師・助産師・看護師・准看護師のいずれかの免許の有資格者数とし、二以上の免許を持つ者も一人として数える。</t>
  </si>
  <si>
    <t>看護職員（助産師）離職率＝看護職員（助産師）退職者数／平均看護職員（助産師）数×１００　（小数第２位を四捨五入）</t>
  </si>
  <si>
    <t>※看護職員（助産師）退職者数＝その年度の４月１日から３月３１日の間に退職した看護職員（助産師）の数</t>
  </si>
  <si>
    <t>　平均看護職員（助産師）数＝（年度当初の在籍看護職員（助産師）数＋年度末の在籍看護職員（助産師）数）／２</t>
  </si>
  <si>
    <t>新人看護職員（助産師）離職率＝新人看護職員（助産師）退職者数／新人看護職員（助産師）採用者数×１００　（小数第２位を四捨五入）</t>
  </si>
  <si>
    <t>※新人看護職員（助産師）退職者数＝その年度の４月１日から３月３１日の間に退職した新人看護職員（助産師）の数</t>
  </si>
  <si>
    <t>　新人看護職員（助産師）採用者数＝その年度の４月１日から３月３１日の間に採用した新人看護職員（助産師）の数</t>
  </si>
  <si>
    <t>「新人看護職員を支える体制」及び「研修の公開・公募方法」は別添１から最もよく当てはまる番号のものを選択し、基本情報に入力すること。「その他」を選択した場合には備考欄に体制及び方法を簡潔に記載すること。</t>
  </si>
  <si>
    <t>「研修責任者数」、「教育担当者数」及び「実地指導者数」は、兼任の場合は、兼務している役割のそれぞれで「兼任」欄の人数に含める。</t>
  </si>
  <si>
    <t>「受入予定人数」は、自施設の研修に、他の病院等から受け入れる予定の数とし、実人数とする。</t>
  </si>
  <si>
    <t>「実施月数」、「実施日数」は、それぞれ医療機関受入研修事業の年間実施予定月数、日数を記載すること。</t>
  </si>
  <si>
    <t>（別紙１１）</t>
  </si>
  <si>
    <t>事業内容及び経費の配分計画</t>
  </si>
  <si>
    <t>事業内容</t>
  </si>
  <si>
    <t xml:space="preserve">院内（施設内）の看護職員、新人保健師及び新人助産師の資質向上及び早期離職防止を目的とした基本的な、臨床実践能力を獲得するための研修を実施する。
                         </t>
  </si>
  <si>
    <t>経費の配分</t>
  </si>
  <si>
    <t>(単位：円）</t>
  </si>
  <si>
    <t>区分</t>
  </si>
  <si>
    <t>事業費</t>
  </si>
  <si>
    <t>新人看護職員研修事業</t>
  </si>
  <si>
    <t>別紙１１</t>
  </si>
  <si>
    <t>入力箇所はありませんので、内容をご確認下さい。</t>
  </si>
  <si>
    <t>　新人看護職員研修に使用するパソコンを購入したが、対象経費に計上できるか。</t>
  </si>
  <si>
    <t>補助対象外経費について</t>
  </si>
  <si>
    <t>以下の経費につきましては、補助対象外経費となっております。</t>
  </si>
  <si>
    <t>※③はＨ３０年度より補助対象外となりましたので、ご注意ください。</t>
  </si>
  <si>
    <t>①旅費　　　　　　　 外部講師や委員及び新人にかかる旅費以外の旅費</t>
  </si>
  <si>
    <t>②会議費　　　　　　病院職員分の弁当、お茶代</t>
  </si>
  <si>
    <r>
      <t>③</t>
    </r>
    <r>
      <rPr>
        <u val="single"/>
        <sz val="14"/>
        <rFont val="ＭＳ Ｐゴシック"/>
        <family val="3"/>
      </rPr>
      <t>備品購入費</t>
    </r>
    <r>
      <rPr>
        <sz val="14"/>
        <rFont val="ＭＳ Ｐゴシック"/>
        <family val="3"/>
      </rPr>
      <t>　　　</t>
    </r>
    <r>
      <rPr>
        <u val="single"/>
        <sz val="14"/>
        <rFont val="ＭＳ Ｐゴシック"/>
        <family val="3"/>
      </rPr>
      <t>汎用性のある物品（パソコン及び周辺機器（プリンター、</t>
    </r>
  </si>
  <si>
    <t>本事業で使用する器具機械その他備品等のうち、比較的長期の使用に耐えうる物品の購入にかかる経費（シュミレーター、モデル人形等）</t>
  </si>
  <si>
    <t>汎用性のある物品、パソコン及び周辺機器（プリンター、プロジェクター、デジタルカメラ、ソフトウェア等）</t>
  </si>
  <si>
    <t>汎用性のある物品</t>
  </si>
  <si>
    <t>※①、②は従来より補助対象外としていましたが、明確にしました。</t>
  </si>
  <si>
    <r>
      <t>　</t>
    </r>
    <r>
      <rPr>
        <u val="single"/>
        <sz val="14"/>
        <rFont val="ＭＳ Ｐゴシック"/>
        <family val="3"/>
      </rPr>
      <t>プロジェクター、デジタルカメラ等、ソフトウェア等））の購入費</t>
    </r>
  </si>
  <si>
    <t>@</t>
  </si>
  <si>
    <t>令和　　年　　月　　日</t>
  </si>
  <si>
    <t>）</t>
  </si>
  <si>
    <t>）</t>
  </si>
  <si>
    <t>（</t>
  </si>
  <si>
    <t>（</t>
  </si>
  <si>
    <t>令和元年度</t>
  </si>
  <si>
    <t>平成30年度</t>
  </si>
  <si>
    <t>新人看護職員研修事業収支予算書</t>
  </si>
  <si>
    <t>別紙（補助対象外経費について）</t>
  </si>
  <si>
    <t>発行責任者</t>
  </si>
  <si>
    <t>担当者</t>
  </si>
  <si>
    <t>[</t>
  </si>
  <si>
    <t>]</t>
  </si>
  <si>
    <t>補助対象外経費についての注意事項となります。ご確認下さい。</t>
  </si>
  <si>
    <t>汎用性のある物品（当該研修以外にも使用可能な物品）の購入費は、補助対象外経費となる。
（例）パソコン及び周辺機器（プリンター、プロジェクター、デジタルカメラ、ソフトウェア、マイク、スピーカー等）
（Ｈ３０より補助対象外経費に追加）</t>
  </si>
  <si>
    <t>令和３年度事業への申請の有無</t>
  </si>
  <si>
    <t>（例えば、５，６，７，８月に受け入れを行う場合は「４」月）</t>
  </si>
  <si>
    <t>令和3年度事業への申請の有無</t>
  </si>
  <si>
    <t>代表者職・氏名</t>
  </si>
  <si>
    <t>平成29年度以前</t>
  </si>
  <si>
    <t>令和2年度</t>
  </si>
  <si>
    <t>令和3年度</t>
  </si>
  <si>
    <r>
      <rPr>
        <b/>
        <sz val="14"/>
        <color indexed="10"/>
        <rFont val="HG丸ｺﾞｼｯｸM-PRO"/>
        <family val="3"/>
      </rPr>
      <t>共通</t>
    </r>
  </si>
  <si>
    <r>
      <rPr>
        <b/>
        <sz val="14"/>
        <color indexed="10"/>
        <rFont val="HG丸ｺﾞｼｯｸM-PRO"/>
        <family val="3"/>
      </rPr>
      <t>黄色のマーカー部分が入力箇所です。それ以外の場所には保護がかかっています。数式、書式等は変更しないでください。</t>
    </r>
  </si>
  <si>
    <r>
      <rPr>
        <sz val="12"/>
        <rFont val="ＭＳ 明朝"/>
        <family val="1"/>
      </rPr>
      <t>（例えば1回5時間の研修に3回参加する場合は、5時間</t>
    </r>
    <r>
      <rPr>
        <sz val="12"/>
        <rFont val="HG丸ｺﾞｼｯｸM-PRO"/>
        <family val="3"/>
      </rPr>
      <t>×</t>
    </r>
    <r>
      <rPr>
        <sz val="12"/>
        <rFont val="ＭＳ 明朝"/>
        <family val="1"/>
      </rPr>
      <t>3回＝「15時間」）</t>
    </r>
  </si>
  <si>
    <r>
      <t>「看護職員数」、「新人看護職員数」、「新人助産師数」及び「研修における組織体制」は、</t>
    </r>
    <r>
      <rPr>
        <sz val="12"/>
        <color indexed="10"/>
        <rFont val="ＭＳ 明朝"/>
        <family val="1"/>
      </rPr>
      <t>令和５年度</t>
    </r>
    <r>
      <rPr>
        <sz val="12"/>
        <color indexed="10"/>
        <rFont val="ＭＳ 明朝"/>
        <family val="1"/>
      </rPr>
      <t>の４月末現在</t>
    </r>
    <r>
      <rPr>
        <sz val="12"/>
        <rFont val="ＭＳ 明朝"/>
        <family val="1"/>
      </rPr>
      <t>で記載すること。</t>
    </r>
  </si>
  <si>
    <r>
      <t>令和</t>
    </r>
    <r>
      <rPr>
        <sz val="12"/>
        <color indexed="10"/>
        <rFont val="ＭＳ 明朝"/>
        <family val="1"/>
      </rPr>
      <t>５</t>
    </r>
    <r>
      <rPr>
        <sz val="12"/>
        <rFont val="ＭＳ 明朝"/>
        <family val="1"/>
      </rPr>
      <t>年４月末時点</t>
    </r>
  </si>
  <si>
    <r>
      <t>令和</t>
    </r>
    <r>
      <rPr>
        <sz val="12"/>
        <color indexed="10"/>
        <rFont val="ＭＳ 明朝"/>
        <family val="1"/>
      </rPr>
      <t>４</t>
    </r>
    <r>
      <rPr>
        <sz val="12"/>
        <rFont val="ＭＳ 明朝"/>
        <family val="1"/>
      </rPr>
      <t>年度</t>
    </r>
  </si>
  <si>
    <r>
      <t>令和</t>
    </r>
    <r>
      <rPr>
        <sz val="12"/>
        <color indexed="10"/>
        <rFont val="ＭＳ 明朝"/>
        <family val="1"/>
      </rPr>
      <t>４</t>
    </r>
    <r>
      <rPr>
        <sz val="12"/>
        <rFont val="ＭＳ 明朝"/>
        <family val="1"/>
      </rPr>
      <t>年度
事業への
申請の有無</t>
    </r>
  </si>
  <si>
    <r>
      <t>「新人看護職員（助産師）離職率」の算出にあたっては次式による。なお、各数値は</t>
    </r>
    <r>
      <rPr>
        <sz val="12"/>
        <color indexed="10"/>
        <rFont val="ＭＳ 明朝"/>
        <family val="1"/>
      </rPr>
      <t>令和４年度</t>
    </r>
    <r>
      <rPr>
        <sz val="12"/>
        <rFont val="ＭＳ 明朝"/>
        <family val="1"/>
      </rPr>
      <t>の数値を使用すること。</t>
    </r>
  </si>
  <si>
    <r>
      <t>　なお、「過去の新人看護職員研修の実施状況」は、</t>
    </r>
    <r>
      <rPr>
        <sz val="12"/>
        <color indexed="10"/>
        <rFont val="ＭＳ 明朝"/>
        <family val="1"/>
      </rPr>
      <t>令和４年度</t>
    </r>
    <r>
      <rPr>
        <sz val="12"/>
        <rFont val="ＭＳ 明朝"/>
        <family val="1"/>
      </rPr>
      <t>以前に新人看護職員研修ガイドラインに沿った研修を実施していた場合に別添１から当てはまる開始年度の番号を選択し、基本情報に入力すること。</t>
    </r>
  </si>
  <si>
    <t>「新人看護職員数」には、主として免許取得後に初めて就労する保健師・助産師・看護師・准看護師のうち、新人看護職員研修に参加する者の数を記載すること。</t>
  </si>
  <si>
    <r>
      <t>「新人助産師数」には、主として助産師免許取得後に初めて助産師として就労する助産師のうち、新人助産師研修に参加する者の数を記載すること。</t>
    </r>
    <r>
      <rPr>
        <u val="single"/>
        <sz val="12"/>
        <rFont val="ＭＳ 明朝"/>
        <family val="1"/>
      </rPr>
      <t>※新人助産師でも、新人助産師研修に参加しない場合は、記入しないでください。</t>
    </r>
  </si>
  <si>
    <t>「うち再掲分」には、「新人助産師数」のうち「新人看護職員数」にも計上した者の数を記載すること。</t>
  </si>
  <si>
    <r>
      <t>　新人看護職員名簿（令和</t>
    </r>
    <r>
      <rPr>
        <sz val="16"/>
        <color indexed="10"/>
        <rFont val="ＭＳ 明朝"/>
        <family val="1"/>
      </rPr>
      <t>５</t>
    </r>
    <r>
      <rPr>
        <sz val="16"/>
        <rFont val="ＭＳ 明朝"/>
        <family val="1"/>
      </rPr>
      <t>年４月末時点）</t>
    </r>
  </si>
  <si>
    <t>令和４年度事業への申請の有無</t>
  </si>
  <si>
    <r>
      <t>　</t>
    </r>
    <r>
      <rPr>
        <b/>
        <sz val="12"/>
        <rFont val="HG丸ｺﾞｼｯｸM-PRO"/>
        <family val="3"/>
      </rPr>
      <t>令和</t>
    </r>
    <r>
      <rPr>
        <b/>
        <sz val="12"/>
        <color indexed="10"/>
        <rFont val="HG丸ｺﾞｼｯｸM-PRO"/>
        <family val="3"/>
      </rPr>
      <t>５</t>
    </r>
    <r>
      <rPr>
        <b/>
        <sz val="12"/>
        <rFont val="HG丸ｺﾞｼｯｸM-PRO"/>
        <family val="3"/>
      </rPr>
      <t>年４月末現在</t>
    </r>
    <r>
      <rPr>
        <sz val="12"/>
        <rFont val="ＭＳ 明朝"/>
        <family val="1"/>
      </rPr>
      <t>で記載して下さい。
　人数は、（別紙４）新人看護職員名簿に記載の人数と一致させて下さい。</t>
    </r>
  </si>
  <si>
    <r>
      <rPr>
        <sz val="12"/>
        <rFont val="ＭＳ 明朝"/>
        <family val="1"/>
      </rPr>
      <t>他施設からの受入を行う予定の</t>
    </r>
    <r>
      <rPr>
        <b/>
        <sz val="12"/>
        <rFont val="HG丸ｺﾞｼｯｸM-PRO"/>
        <family val="3"/>
      </rPr>
      <t>月数</t>
    </r>
    <r>
      <rPr>
        <sz val="12"/>
        <rFont val="ＭＳ 明朝"/>
        <family val="1"/>
      </rPr>
      <t>を入力して下さい。</t>
    </r>
  </si>
  <si>
    <r>
      <rPr>
        <b/>
        <sz val="12"/>
        <rFont val="HG丸ｺﾞｼｯｸM-PRO"/>
        <family val="3"/>
      </rPr>
      <t>令和</t>
    </r>
    <r>
      <rPr>
        <b/>
        <sz val="12"/>
        <color indexed="10"/>
        <rFont val="HG丸ｺﾞｼｯｸM-PRO"/>
        <family val="3"/>
      </rPr>
      <t>５</t>
    </r>
    <r>
      <rPr>
        <b/>
        <sz val="12"/>
        <rFont val="HG丸ｺﾞｼｯｸM-PRO"/>
        <family val="3"/>
      </rPr>
      <t>年４月末現在の職員について入力して下さい。</t>
    </r>
  </si>
  <si>
    <r>
      <t>補助期間は、</t>
    </r>
    <r>
      <rPr>
        <b/>
        <sz val="12"/>
        <rFont val="HG丸ｺﾞｼｯｸM-PRO"/>
        <family val="3"/>
      </rPr>
      <t>令和</t>
    </r>
    <r>
      <rPr>
        <b/>
        <sz val="12"/>
        <color indexed="10"/>
        <rFont val="HG丸ｺﾞｼｯｸM-PRO"/>
        <family val="3"/>
      </rPr>
      <t>5</t>
    </r>
    <r>
      <rPr>
        <b/>
        <sz val="12"/>
        <rFont val="HG丸ｺﾞｼｯｸM-PRO"/>
        <family val="3"/>
      </rPr>
      <t>年4月1日から令和</t>
    </r>
    <r>
      <rPr>
        <b/>
        <sz val="12"/>
        <color indexed="10"/>
        <rFont val="HG丸ｺﾞｼｯｸM-PRO"/>
        <family val="3"/>
      </rPr>
      <t>6</t>
    </r>
    <r>
      <rPr>
        <b/>
        <sz val="12"/>
        <rFont val="HG丸ｺﾞｼｯｸM-PRO"/>
        <family val="3"/>
      </rPr>
      <t>年3月31日</t>
    </r>
    <r>
      <rPr>
        <sz val="12"/>
        <rFont val="ＭＳ 明朝"/>
        <family val="1"/>
      </rPr>
      <t>までです。</t>
    </r>
  </si>
  <si>
    <r>
      <t>令和</t>
    </r>
    <r>
      <rPr>
        <b/>
        <sz val="12"/>
        <color indexed="10"/>
        <rFont val="ＭＳ 明朝"/>
        <family val="1"/>
      </rPr>
      <t>6</t>
    </r>
    <r>
      <rPr>
        <sz val="12"/>
        <rFont val="ＭＳ 明朝"/>
        <family val="1"/>
      </rPr>
      <t>年度の新人看護職員研修を3月等に前倒しで実施した経費</t>
    </r>
  </si>
  <si>
    <r>
      <rPr>
        <sz val="12"/>
        <rFont val="ＭＳ 明朝"/>
        <family val="1"/>
      </rPr>
      <t>各項目を入力して下さい。</t>
    </r>
    <r>
      <rPr>
        <b/>
        <sz val="12"/>
        <rFont val="HG丸ｺﾞｼｯｸM-PRO"/>
        <family val="3"/>
      </rPr>
      <t>メールアドレス等、誤りのないようご注意下さい。</t>
    </r>
  </si>
  <si>
    <r>
      <rPr>
        <b/>
        <sz val="14"/>
        <rFont val="HG丸ｺﾞｼｯｸM-PRO"/>
        <family val="3"/>
      </rPr>
      <t>【紙媒体の提出】</t>
    </r>
  </si>
  <si>
    <r>
      <rPr>
        <b/>
        <sz val="14"/>
        <rFont val="HG丸ｺﾞｼｯｸM-PRO"/>
        <family val="3"/>
      </rPr>
      <t>　</t>
    </r>
    <r>
      <rPr>
        <b/>
        <u val="single"/>
        <sz val="14"/>
        <rFont val="HG丸ｺﾞｼｯｸM-PRO"/>
        <family val="3"/>
      </rPr>
      <t>別紙</t>
    </r>
    <r>
      <rPr>
        <b/>
        <u val="single"/>
        <sz val="14"/>
        <rFont val="Century"/>
        <family val="1"/>
      </rPr>
      <t>1</t>
    </r>
    <r>
      <rPr>
        <b/>
        <u val="single"/>
        <sz val="14"/>
        <rFont val="HG丸ｺﾞｼｯｸM-PRO"/>
        <family val="3"/>
      </rPr>
      <t>～別紙</t>
    </r>
    <r>
      <rPr>
        <b/>
        <u val="single"/>
        <sz val="14"/>
        <rFont val="Century"/>
        <family val="1"/>
      </rPr>
      <t>11</t>
    </r>
    <r>
      <rPr>
        <b/>
        <sz val="14"/>
        <rFont val="HG丸ｺﾞｼｯｸM-PRO"/>
        <family val="3"/>
      </rPr>
      <t>を印刷し、郵送して下さい。</t>
    </r>
  </si>
  <si>
    <r>
      <rPr>
        <b/>
        <sz val="14"/>
        <rFont val="HG丸ｺﾞｼｯｸM-PRO"/>
        <family val="3"/>
      </rPr>
      <t>【電子データの提出】</t>
    </r>
  </si>
  <si>
    <r>
      <t>◎紙媒体と電子データの</t>
    </r>
    <r>
      <rPr>
        <b/>
        <u val="single"/>
        <sz val="14"/>
        <rFont val="HG丸ｺﾞｼｯｸM-PRO"/>
        <family val="3"/>
      </rPr>
      <t>両方</t>
    </r>
    <r>
      <rPr>
        <b/>
        <sz val="14"/>
        <rFont val="HG丸ｺﾞｼｯｸM-PRO"/>
        <family val="3"/>
      </rPr>
      <t>をご提出ください。　※</t>
    </r>
    <r>
      <rPr>
        <b/>
        <u val="single"/>
        <sz val="14"/>
        <rFont val="HG丸ｺﾞｼｯｸM-PRO"/>
        <family val="3"/>
      </rPr>
      <t>提出期限は、どちらも</t>
    </r>
    <r>
      <rPr>
        <b/>
        <u val="single"/>
        <sz val="14"/>
        <color indexed="10"/>
        <rFont val="HG丸ｺﾞｼｯｸM-PRO"/>
        <family val="3"/>
      </rPr>
      <t>令和５年８月３１日（木）</t>
    </r>
    <r>
      <rPr>
        <b/>
        <u val="single"/>
        <sz val="14"/>
        <rFont val="HG丸ｺﾞｼｯｸM-PRO"/>
        <family val="3"/>
      </rPr>
      <t>必着</t>
    </r>
    <r>
      <rPr>
        <b/>
        <sz val="14"/>
        <rFont val="HG丸ｺﾞｼｯｸM-PRO"/>
        <family val="3"/>
      </rPr>
      <t>です。</t>
    </r>
  </si>
  <si>
    <r>
      <t>　入力したエクセルファイルをメールで送付して下さい。ファイル名、メールの題名は「（○○病院）R</t>
    </r>
    <r>
      <rPr>
        <b/>
        <sz val="14"/>
        <color indexed="10"/>
        <rFont val="HG丸ｺﾞｼｯｸM-PRO"/>
        <family val="3"/>
      </rPr>
      <t>5</t>
    </r>
    <r>
      <rPr>
        <b/>
        <sz val="14"/>
        <rFont val="HG丸ｺﾞｼｯｸM-PRO"/>
        <family val="3"/>
      </rPr>
      <t>新人事業所要額調書」として下さい。</t>
    </r>
  </si>
  <si>
    <r>
      <t>医療法上の許可病床数（R</t>
    </r>
    <r>
      <rPr>
        <i/>
        <sz val="12"/>
        <color indexed="10"/>
        <rFont val="HG丸ｺﾞｼｯｸM-PRO"/>
        <family val="3"/>
      </rPr>
      <t>５</t>
    </r>
    <r>
      <rPr>
        <i/>
        <sz val="12"/>
        <rFont val="HG丸ｺﾞｼｯｸM-PRO"/>
        <family val="3"/>
      </rPr>
      <t>年4月末時点）</t>
    </r>
  </si>
  <si>
    <r>
      <t>「看護職員（助産師）離職率」の算出にあたっては次式による。なお、各数値は</t>
    </r>
    <r>
      <rPr>
        <sz val="12"/>
        <color indexed="10"/>
        <rFont val="ＭＳ 明朝"/>
        <family val="1"/>
      </rPr>
      <t>令和４年度</t>
    </r>
    <r>
      <rPr>
        <sz val="12"/>
        <color indexed="10"/>
        <rFont val="ＭＳ 明朝"/>
        <family val="1"/>
      </rPr>
      <t>の数値</t>
    </r>
    <r>
      <rPr>
        <sz val="12"/>
        <rFont val="ＭＳ 明朝"/>
        <family val="1"/>
      </rPr>
      <t>を使用すること。</t>
    </r>
  </si>
  <si>
    <t>登録番号、登録年月日の入力は不要です。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</si>
</sst>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0.0000_ "/>
    <numFmt numFmtId="180" formatCode="#,##0_ ;[Red]\-#,##0\ "/>
    <numFmt numFmtId="181" formatCode="#,##0.0;[Red]\-#,##0.0"/>
    <numFmt numFmtId="182" formatCode="#,##0.000;[Red]\-#,##0.000"/>
    <numFmt numFmtId="183" formatCode="0.0_ "/>
    <numFmt numFmtId="184" formatCode="#,##0.00_ "/>
    <numFmt numFmtId="185" formatCode="#,##0.00_ ;[Red]\-#,##0.00\ "/>
    <numFmt numFmtId="186" formatCode="#,##0.0_ "/>
    <numFmt numFmtId="187" formatCode="0.0%"/>
    <numFmt numFmtId="188" formatCode="0_ "/>
    <numFmt numFmtId="189" formatCode="#,##0_);[Red]\(#,##0\)"/>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0_);[Red]\(0\)"/>
    <numFmt numFmtId="196" formatCode="[$-411]ggge&quot;年&quot;m&quot;月&quot;d&quot;日&quot;;@"/>
    <numFmt numFmtId="197" formatCode="&quot;金&quot;###,##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126">
    <font>
      <sz val="11"/>
      <name val="ＭＳ Ｐゴシック"/>
      <family val="3"/>
    </font>
    <font>
      <sz val="6"/>
      <name val="ＭＳ Ｐゴシック"/>
      <family val="3"/>
    </font>
    <font>
      <sz val="11"/>
      <name val="ＭＳ 明朝"/>
      <family val="1"/>
    </font>
    <font>
      <sz val="6"/>
      <name val="ＭＳ Ｐ明朝"/>
      <family val="1"/>
    </font>
    <font>
      <sz val="12"/>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9"/>
      <name val="ＭＳ 明朝"/>
      <family val="1"/>
    </font>
    <font>
      <sz val="16"/>
      <name val="ＭＳ 明朝"/>
      <family val="1"/>
    </font>
    <font>
      <u val="single"/>
      <sz val="10"/>
      <name val="ＭＳ 明朝"/>
      <family val="1"/>
    </font>
    <font>
      <sz val="14"/>
      <name val="Century Gothic"/>
      <family val="2"/>
    </font>
    <font>
      <sz val="11"/>
      <color indexed="8"/>
      <name val="ＭＳ 明朝"/>
      <family val="1"/>
    </font>
    <font>
      <sz val="12"/>
      <color indexed="10"/>
      <name val="ＭＳ 明朝"/>
      <family val="1"/>
    </font>
    <font>
      <b/>
      <sz val="12"/>
      <name val="ＭＳ Ｐゴシック"/>
      <family val="3"/>
    </font>
    <font>
      <sz val="12"/>
      <name val="Century Gothic"/>
      <family val="2"/>
    </font>
    <font>
      <sz val="12"/>
      <color indexed="10"/>
      <name val="HG丸ｺﾞｼｯｸM-PRO"/>
      <family val="3"/>
    </font>
    <font>
      <sz val="14"/>
      <color indexed="8"/>
      <name val="Century Gothic"/>
      <family val="2"/>
    </font>
    <font>
      <sz val="9"/>
      <color indexed="10"/>
      <name val="ＭＳ Ｐゴシック"/>
      <family val="3"/>
    </font>
    <font>
      <sz val="11"/>
      <name val="ＭＳ ゴシック"/>
      <family val="3"/>
    </font>
    <font>
      <sz val="12"/>
      <name val="ＭＳ Ｐ明朝"/>
      <family val="1"/>
    </font>
    <font>
      <sz val="12"/>
      <name val="Arial"/>
      <family val="2"/>
    </font>
    <font>
      <sz val="12"/>
      <name val="Century"/>
      <family val="1"/>
    </font>
    <font>
      <sz val="10"/>
      <name val="ＭＳ Ｐゴシック"/>
      <family val="3"/>
    </font>
    <font>
      <sz val="12"/>
      <name val="ＭＳ ゴシック"/>
      <family val="3"/>
    </font>
    <font>
      <i/>
      <sz val="12"/>
      <name val="ＭＳ 明朝"/>
      <family val="1"/>
    </font>
    <font>
      <i/>
      <sz val="12"/>
      <name val="HG丸ｺﾞｼｯｸM-PRO"/>
      <family val="3"/>
    </font>
    <font>
      <b/>
      <i/>
      <sz val="16"/>
      <name val="HG丸ｺﾞｼｯｸM-PRO"/>
      <family val="3"/>
    </font>
    <font>
      <i/>
      <sz val="14"/>
      <name val="HG丸ｺﾞｼｯｸM-PRO"/>
      <family val="3"/>
    </font>
    <font>
      <sz val="12"/>
      <name val="ＭＳ Ｐゴシック"/>
      <family val="3"/>
    </font>
    <font>
      <b/>
      <sz val="9"/>
      <name val="ＭＳ Ｐゴシック"/>
      <family val="3"/>
    </font>
    <font>
      <b/>
      <sz val="11"/>
      <name val="ＭＳ Ｐゴシック"/>
      <family val="3"/>
    </font>
    <font>
      <u val="single"/>
      <sz val="12"/>
      <name val="ＭＳ 明朝"/>
      <family val="1"/>
    </font>
    <font>
      <sz val="14"/>
      <name val="ＭＳ Ｐゴシック"/>
      <family val="3"/>
    </font>
    <font>
      <u val="single"/>
      <sz val="14"/>
      <name val="ＭＳ Ｐゴシック"/>
      <family val="3"/>
    </font>
    <font>
      <b/>
      <sz val="14"/>
      <name val="MS P ゴシック"/>
      <family val="3"/>
    </font>
    <font>
      <b/>
      <sz val="14"/>
      <color indexed="10"/>
      <name val="HG丸ｺﾞｼｯｸM-PRO"/>
      <family val="3"/>
    </font>
    <font>
      <sz val="12"/>
      <name val="HG丸ｺﾞｼｯｸM-PRO"/>
      <family val="3"/>
    </font>
    <font>
      <sz val="16"/>
      <color indexed="10"/>
      <name val="ＭＳ 明朝"/>
      <family val="1"/>
    </font>
    <font>
      <b/>
      <sz val="12"/>
      <color indexed="10"/>
      <name val="HG丸ｺﾞｼｯｸM-PRO"/>
      <family val="3"/>
    </font>
    <font>
      <b/>
      <sz val="12"/>
      <name val="HG丸ｺﾞｼｯｸM-PRO"/>
      <family val="3"/>
    </font>
    <font>
      <b/>
      <sz val="12"/>
      <color indexed="10"/>
      <name val="ＭＳ 明朝"/>
      <family val="1"/>
    </font>
    <font>
      <b/>
      <sz val="14"/>
      <name val="HG丸ｺﾞｼｯｸM-PRO"/>
      <family val="3"/>
    </font>
    <font>
      <b/>
      <u val="single"/>
      <sz val="14"/>
      <name val="HG丸ｺﾞｼｯｸM-PRO"/>
      <family val="3"/>
    </font>
    <font>
      <b/>
      <sz val="14"/>
      <name val="Century"/>
      <family val="1"/>
    </font>
    <font>
      <b/>
      <u val="single"/>
      <sz val="14"/>
      <name val="Century"/>
      <family val="1"/>
    </font>
    <font>
      <b/>
      <u val="single"/>
      <sz val="14"/>
      <color indexed="10"/>
      <name val="HG丸ｺﾞｼｯｸM-PRO"/>
      <family val="3"/>
    </font>
    <font>
      <i/>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name val="ＭＳ Ｐゴシック"/>
      <family val="3"/>
    </font>
    <font>
      <sz val="7"/>
      <name val="ＭＳ Ｐゴシック"/>
      <family val="3"/>
    </font>
    <font>
      <sz val="9"/>
      <color indexed="8"/>
      <name val="ＭＳ Ｐゴシック"/>
      <family val="3"/>
    </font>
    <font>
      <sz val="9"/>
      <color indexed="30"/>
      <name val="ＭＳ Ｐゴシック"/>
      <family val="3"/>
    </font>
    <font>
      <sz val="11"/>
      <color indexed="30"/>
      <name val="ＭＳ Ｐゴシック"/>
      <family val="3"/>
    </font>
    <font>
      <sz val="12"/>
      <color indexed="56"/>
      <name val="ＭＳ 明朝"/>
      <family val="1"/>
    </font>
    <font>
      <sz val="12"/>
      <color indexed="56"/>
      <name val="Century Gothic"/>
      <family val="2"/>
    </font>
    <font>
      <sz val="12"/>
      <color indexed="56"/>
      <name val="Arial"/>
      <family val="2"/>
    </font>
    <font>
      <sz val="12"/>
      <color indexed="56"/>
      <name val="ＭＳ Ｐゴシック"/>
      <family val="3"/>
    </font>
    <font>
      <b/>
      <sz val="22"/>
      <color indexed="10"/>
      <name val="ＭＳ 明朝"/>
      <family val="1"/>
    </font>
    <font>
      <b/>
      <sz val="14"/>
      <color indexed="10"/>
      <name val="Century"/>
      <family val="1"/>
    </font>
    <font>
      <u val="single"/>
      <sz val="11"/>
      <color indexed="56"/>
      <name val="ＭＳ Ｐゴシック"/>
      <family val="3"/>
    </font>
    <font>
      <sz val="10"/>
      <color indexed="8"/>
      <name val="ＭＳ Ｐゴシック"/>
      <family val="3"/>
    </font>
    <font>
      <sz val="10"/>
      <color indexed="8"/>
      <name val="ＭＳ 明朝"/>
      <family val="1"/>
    </font>
    <font>
      <sz val="9"/>
      <name val="Meiryo UI"/>
      <family val="3"/>
    </font>
    <font>
      <sz val="18"/>
      <color indexed="8"/>
      <name val="HG丸ｺﾞｼｯｸM-PRO"/>
      <family val="3"/>
    </font>
    <font>
      <sz val="18"/>
      <color indexed="10"/>
      <name val="HG丸ｺﾞｼｯｸM-PRO"/>
      <family val="3"/>
    </font>
    <font>
      <u val="single"/>
      <sz val="18"/>
      <color indexed="10"/>
      <name val="ＤＨＰ特太ゴシック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8"/>
      <name val="Calibri"/>
      <family val="3"/>
    </font>
    <font>
      <sz val="7"/>
      <name val="Calibri"/>
      <family val="3"/>
    </font>
    <font>
      <sz val="6"/>
      <name val="Calibri"/>
      <family val="3"/>
    </font>
    <font>
      <sz val="10"/>
      <name val="Calibri"/>
      <family val="3"/>
    </font>
    <font>
      <sz val="9"/>
      <color rgb="FFFF0000"/>
      <name val="Calibri"/>
      <family val="3"/>
    </font>
    <font>
      <sz val="9"/>
      <color theme="1"/>
      <name val="Calibri"/>
      <family val="3"/>
    </font>
    <font>
      <b/>
      <sz val="12"/>
      <color rgb="FFFF0000"/>
      <name val="HG丸ｺﾞｼｯｸM-PRO"/>
      <family val="3"/>
    </font>
    <font>
      <sz val="9"/>
      <color rgb="FF0070C0"/>
      <name val="Calibri"/>
      <family val="3"/>
    </font>
    <font>
      <sz val="11"/>
      <color theme="0"/>
      <name val="ＭＳ Ｐゴシック"/>
      <family val="3"/>
    </font>
    <font>
      <sz val="11"/>
      <color rgb="FF0070C0"/>
      <name val="Calibri"/>
      <family val="3"/>
    </font>
    <font>
      <sz val="12"/>
      <color rgb="FF002060"/>
      <name val="ＭＳ 明朝"/>
      <family val="1"/>
    </font>
    <font>
      <sz val="12"/>
      <color rgb="FF002060"/>
      <name val="Century Gothic"/>
      <family val="2"/>
    </font>
    <font>
      <sz val="12"/>
      <color rgb="FF002060"/>
      <name val="Arial"/>
      <family val="2"/>
    </font>
    <font>
      <sz val="12"/>
      <color rgb="FF002060"/>
      <name val="ＭＳ Ｐゴシック"/>
      <family val="3"/>
    </font>
    <font>
      <b/>
      <sz val="22"/>
      <color rgb="FFFF0000"/>
      <name val="ＭＳ 明朝"/>
      <family val="1"/>
    </font>
    <font>
      <b/>
      <sz val="14"/>
      <color rgb="FFFF0000"/>
      <name val="Century"/>
      <family val="1"/>
    </font>
    <font>
      <u val="single"/>
      <sz val="11"/>
      <color rgb="FF002060"/>
      <name val="ＭＳ Ｐゴシック"/>
      <family val="3"/>
    </font>
    <font>
      <sz val="10"/>
      <color theme="1"/>
      <name val="ＭＳ 明朝"/>
      <family val="1"/>
    </font>
    <font>
      <sz val="11"/>
      <color theme="1"/>
      <name val="ＭＳ 明朝"/>
      <family val="1"/>
    </font>
    <font>
      <sz val="10"/>
      <color theme="1"/>
      <name val="Calibri"/>
      <family val="3"/>
    </font>
    <font>
      <sz val="12"/>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bottom style="thin"/>
    </border>
    <border>
      <left style="thin"/>
      <right style="thin"/>
      <top style="thin"/>
      <bottom>
        <color indexed="63"/>
      </bottom>
    </border>
    <border>
      <left style="thin"/>
      <right style="thin"/>
      <top style="thin"/>
      <bottom style="thin"/>
    </border>
    <border>
      <left style="thin"/>
      <right style="thin"/>
      <top>
        <color indexed="63"/>
      </top>
      <bottom/>
    </border>
    <border>
      <left style="thin"/>
      <right style="thin"/>
      <top>
        <color indexed="63"/>
      </top>
      <bottom style="thin"/>
    </border>
    <border>
      <left style="thin"/>
      <right/>
      <top style="thin"/>
      <bottom style="hair"/>
    </border>
    <border>
      <left/>
      <right style="thin"/>
      <top style="thin"/>
      <bottom style="hair"/>
    </border>
    <border>
      <left>
        <color indexed="63"/>
      </left>
      <right>
        <color indexed="63"/>
      </right>
      <top style="thin"/>
      <bottom style="hair"/>
    </border>
    <border>
      <left style="thin"/>
      <right/>
      <top style="hair"/>
      <bottom style="thin"/>
    </border>
    <border>
      <left>
        <color indexed="63"/>
      </left>
      <right>
        <color indexed="63"/>
      </right>
      <top style="hair"/>
      <bottom style="thin"/>
    </border>
    <border>
      <left style="thin"/>
      <right/>
      <top style="hair"/>
      <bottom style="hair"/>
    </border>
    <border>
      <left/>
      <right style="thin"/>
      <top style="hair"/>
      <bottom style="hair"/>
    </border>
    <border>
      <left>
        <color indexed="63"/>
      </left>
      <right>
        <color indexed="63"/>
      </right>
      <top style="hair"/>
      <bottom style="hair"/>
    </border>
    <border>
      <left/>
      <right style="thin"/>
      <top style="hair"/>
      <bottom style="thin"/>
    </border>
    <border>
      <left style="thin"/>
      <right/>
      <top style="hair"/>
      <bottom>
        <color indexed="63"/>
      </bottom>
    </border>
    <border>
      <left/>
      <right style="thin"/>
      <top style="hair"/>
      <bottom>
        <color indexed="63"/>
      </bottom>
    </border>
    <border>
      <left>
        <color indexed="63"/>
      </left>
      <right>
        <color indexed="63"/>
      </right>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medium"/>
      <top style="hair"/>
      <bottom style="hair"/>
    </border>
    <border>
      <left style="hair"/>
      <right style="medium"/>
      <top style="hair"/>
      <bottom style="hair"/>
    </border>
    <border>
      <left style="thin"/>
      <right>
        <color indexed="63"/>
      </right>
      <top style="hair"/>
      <bottom style="medium"/>
    </border>
    <border>
      <left>
        <color indexed="63"/>
      </left>
      <right style="medium"/>
      <top style="hair"/>
      <bottom style="medium"/>
    </border>
    <border>
      <left style="thin"/>
      <right style="hair"/>
      <top style="hair"/>
      <bottom style="hair"/>
    </border>
    <border>
      <left style="thin"/>
      <right style="hair"/>
      <top style="hair"/>
      <bottom style="medium"/>
    </border>
    <border>
      <left style="thin"/>
      <right style="medium"/>
      <top style="hair"/>
      <bottom style="medium"/>
    </border>
    <border>
      <left style="thin"/>
      <right style="medium"/>
      <top style="hair"/>
      <bottom style="hair"/>
    </border>
    <border>
      <left style="thin"/>
      <right style="hair"/>
      <top>
        <color indexed="63"/>
      </top>
      <bottom/>
    </border>
    <border>
      <left style="hair"/>
      <right style="thin"/>
      <top>
        <color indexed="63"/>
      </top>
      <bottom/>
    </border>
    <border>
      <left style="thin"/>
      <right style="hair"/>
      <top>
        <color indexed="63"/>
      </top>
      <bottom style="thin"/>
    </border>
    <border>
      <left style="hair"/>
      <right style="thin"/>
      <top>
        <color indexed="63"/>
      </top>
      <bottom style="thin"/>
    </border>
    <border>
      <left style="thin"/>
      <right style="thin"/>
      <top style="thin"/>
      <bottom style="dotted"/>
    </border>
    <border>
      <left style="thin"/>
      <right style="thin"/>
      <top style="thin"/>
      <bottom style="dashed"/>
    </border>
    <border>
      <left style="thin"/>
      <right/>
      <top style="thin"/>
      <bottom style="dashed"/>
    </border>
    <border>
      <left style="dotted"/>
      <right style="thin"/>
      <top style="thin"/>
      <bottom style="dashed"/>
    </border>
    <border>
      <left style="thin"/>
      <right style="dotted"/>
      <top style="thin"/>
      <bottom style="dashed"/>
    </border>
    <border>
      <left/>
      <right style="thin"/>
      <top style="thin"/>
      <bottom style="dashed"/>
    </border>
    <border>
      <left style="thin"/>
      <right style="thin"/>
      <top style="dashed"/>
      <bottom style="thin"/>
    </border>
    <border>
      <left style="medium"/>
      <right style="thin"/>
      <top style="medium"/>
      <bottom style="medium"/>
    </border>
    <border>
      <left style="thin"/>
      <right style="medium"/>
      <top style="medium"/>
      <bottom style="medium"/>
    </border>
    <border>
      <left style="thin"/>
      <right/>
      <top>
        <color indexed="63"/>
      </top>
      <bottom style="hair"/>
    </border>
    <border>
      <left style="thin"/>
      <right style="hair"/>
      <top>
        <color indexed="63"/>
      </top>
      <bottom style="hair"/>
    </border>
    <border>
      <left>
        <color indexed="63"/>
      </left>
      <right style="medium"/>
      <top>
        <color indexed="63"/>
      </top>
      <bottom style="hair"/>
    </border>
    <border>
      <left style="thin"/>
      <right style="hair"/>
      <top style="medium"/>
      <bottom style="medium"/>
    </border>
    <border>
      <left/>
      <right style="medium"/>
      <top style="medium"/>
      <bottom style="medium"/>
    </border>
    <border>
      <left>
        <color indexed="63"/>
      </left>
      <right/>
      <top style="medium"/>
      <bottom style="medium"/>
    </border>
    <border>
      <left>
        <color indexed="63"/>
      </left>
      <right/>
      <top>
        <color indexed="63"/>
      </top>
      <bottom style="hair"/>
    </border>
    <border>
      <left>
        <color indexed="63"/>
      </left>
      <right>
        <color indexed="63"/>
      </right>
      <top style="hair"/>
      <bottom style="medium"/>
    </border>
    <border>
      <left style="medium"/>
      <right style="medium"/>
      <top style="medium"/>
      <bottom style="medium"/>
    </border>
    <border>
      <left style="thin"/>
      <right style="medium"/>
      <top>
        <color indexed="63"/>
      </top>
      <bottom style="hair"/>
    </border>
    <border>
      <left style="thin"/>
      <right style="thin"/>
      <top style="hair"/>
      <bottom>
        <color indexed="63"/>
      </bottom>
    </border>
    <border>
      <left style="dotted"/>
      <right style="thin"/>
      <top style="dotted"/>
      <bottom/>
    </border>
    <border>
      <left style="medium"/>
      <right>
        <color indexed="63"/>
      </right>
      <top>
        <color indexed="63"/>
      </top>
      <bottom>
        <color indexed="63"/>
      </bottom>
    </border>
    <border>
      <left>
        <color indexed="63"/>
      </left>
      <right style="thin"/>
      <top style="dotted"/>
      <bottom style="dotted"/>
    </border>
    <border>
      <left style="thin"/>
      <right style="thin"/>
      <top style="dotted"/>
      <bottom style="dotted"/>
    </border>
    <border>
      <left style="thin"/>
      <right style="dotted"/>
      <top style="dashed"/>
      <bottom style="thin"/>
    </border>
    <border>
      <left style="dotted"/>
      <right style="thin"/>
      <top style="dashed"/>
      <bottom style="thin"/>
    </border>
    <border>
      <left/>
      <right style="thin"/>
      <top style="dashed"/>
      <bottom style="thin"/>
    </border>
    <border>
      <left style="thin"/>
      <right style="hair"/>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tted"/>
      <right style="thin"/>
      <top style="thin"/>
      <bottom/>
    </border>
    <border>
      <left style="dotted"/>
      <right style="thin"/>
      <top/>
      <bottom/>
    </border>
    <border>
      <left style="dotted"/>
      <right style="thin"/>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8" fillId="0" borderId="0">
      <alignment/>
      <protection/>
    </xf>
    <xf numFmtId="0" fontId="0" fillId="0" borderId="0">
      <alignment vertical="center"/>
      <protection/>
    </xf>
    <xf numFmtId="0" fontId="2" fillId="0" borderId="0">
      <alignment/>
      <protection/>
    </xf>
    <xf numFmtId="0" fontId="7" fillId="0" borderId="0" applyNumberFormat="0" applyFill="0" applyBorder="0" applyAlignment="0" applyProtection="0"/>
    <xf numFmtId="1" fontId="5" fillId="0" borderId="0">
      <alignment/>
      <protection/>
    </xf>
    <xf numFmtId="0" fontId="101" fillId="32" borderId="0" applyNumberFormat="0" applyBorder="0" applyAlignment="0" applyProtection="0"/>
  </cellStyleXfs>
  <cellXfs count="974">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11" fillId="0" borderId="0" xfId="64" applyFont="1" applyAlignment="1">
      <alignment vertical="center"/>
      <protection/>
    </xf>
    <xf numFmtId="0" fontId="4" fillId="0" borderId="0" xfId="64" applyFont="1" applyAlignment="1">
      <alignment vertical="center"/>
      <protection/>
    </xf>
    <xf numFmtId="0" fontId="2" fillId="0" borderId="0" xfId="64" applyFont="1" applyAlignment="1">
      <alignment vertical="center"/>
      <protection/>
    </xf>
    <xf numFmtId="0" fontId="2" fillId="0" borderId="0" xfId="64" applyFont="1" applyAlignment="1">
      <alignment horizontal="right" vertical="center"/>
      <protection/>
    </xf>
    <xf numFmtId="0" fontId="8" fillId="0" borderId="0" xfId="64" applyAlignment="1">
      <alignment vertical="center"/>
      <protection/>
    </xf>
    <xf numFmtId="0" fontId="4" fillId="0" borderId="10" xfId="64" applyFont="1" applyBorder="1" applyAlignment="1">
      <alignment vertical="center"/>
      <protection/>
    </xf>
    <xf numFmtId="0" fontId="4" fillId="0" borderId="11" xfId="64" applyFont="1" applyBorder="1" applyAlignment="1">
      <alignment vertical="center"/>
      <protection/>
    </xf>
    <xf numFmtId="0" fontId="4" fillId="0" borderId="10"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13" xfId="64" applyFont="1" applyBorder="1" applyAlignment="1">
      <alignment vertical="center"/>
      <protection/>
    </xf>
    <xf numFmtId="0" fontId="4" fillId="0" borderId="14" xfId="64" applyFont="1" applyBorder="1" applyAlignment="1">
      <alignment vertical="center"/>
      <protection/>
    </xf>
    <xf numFmtId="0" fontId="4" fillId="0" borderId="14" xfId="64" applyFont="1" applyBorder="1" applyAlignment="1">
      <alignment horizontal="distributed" vertical="center"/>
      <protection/>
    </xf>
    <xf numFmtId="0" fontId="4" fillId="0" borderId="15" xfId="64" applyFont="1" applyBorder="1" applyAlignment="1">
      <alignment vertical="center"/>
      <protection/>
    </xf>
    <xf numFmtId="0" fontId="4" fillId="0" borderId="13" xfId="64" applyFont="1" applyBorder="1" applyAlignment="1">
      <alignment horizontal="right" vertical="center"/>
      <protection/>
    </xf>
    <xf numFmtId="0" fontId="4" fillId="0" borderId="14" xfId="64" applyFont="1" applyBorder="1" applyAlignment="1">
      <alignment horizontal="right" vertical="center"/>
      <protection/>
    </xf>
    <xf numFmtId="0" fontId="4" fillId="0" borderId="16" xfId="64" applyFont="1" applyBorder="1" applyAlignment="1">
      <alignment vertical="center"/>
      <protection/>
    </xf>
    <xf numFmtId="0" fontId="4" fillId="0" borderId="0" xfId="64" applyFont="1" applyBorder="1" applyAlignment="1">
      <alignment vertical="center"/>
      <protection/>
    </xf>
    <xf numFmtId="0" fontId="4" fillId="0" borderId="0" xfId="64" applyFont="1" applyBorder="1" applyAlignment="1">
      <alignment horizontal="distributed" vertical="center"/>
      <protection/>
    </xf>
    <xf numFmtId="0" fontId="4" fillId="0" borderId="17" xfId="64" applyFont="1" applyBorder="1" applyAlignment="1">
      <alignment vertical="center"/>
      <protection/>
    </xf>
    <xf numFmtId="176" fontId="4" fillId="0" borderId="16" xfId="64" applyNumberFormat="1" applyFont="1" applyBorder="1" applyAlignment="1">
      <alignment vertical="center"/>
      <protection/>
    </xf>
    <xf numFmtId="176" fontId="4" fillId="0" borderId="0" xfId="64" applyNumberFormat="1" applyFont="1" applyBorder="1" applyAlignment="1">
      <alignment vertical="center"/>
      <protection/>
    </xf>
    <xf numFmtId="0" fontId="4" fillId="0" borderId="0" xfId="64" applyFont="1" applyBorder="1" applyAlignment="1">
      <alignment horizontal="center" vertical="center"/>
      <protection/>
    </xf>
    <xf numFmtId="0" fontId="4" fillId="0" borderId="18" xfId="64" applyFont="1" applyBorder="1" applyAlignment="1">
      <alignment vertical="center"/>
      <protection/>
    </xf>
    <xf numFmtId="0" fontId="4" fillId="0" borderId="19" xfId="64" applyFont="1" applyBorder="1" applyAlignment="1">
      <alignment vertical="center"/>
      <protection/>
    </xf>
    <xf numFmtId="176" fontId="4" fillId="0" borderId="18" xfId="64" applyNumberFormat="1" applyFont="1" applyBorder="1" applyAlignment="1">
      <alignment vertical="center"/>
      <protection/>
    </xf>
    <xf numFmtId="176" fontId="4" fillId="0" borderId="20" xfId="64" applyNumberFormat="1" applyFont="1" applyBorder="1" applyAlignment="1">
      <alignment vertical="center"/>
      <protection/>
    </xf>
    <xf numFmtId="176" fontId="4" fillId="0" borderId="10" xfId="64" applyNumberFormat="1" applyFont="1" applyBorder="1" applyAlignment="1">
      <alignment vertical="center"/>
      <protection/>
    </xf>
    <xf numFmtId="176" fontId="4" fillId="0" borderId="12" xfId="64" applyNumberFormat="1" applyFont="1" applyBorder="1" applyAlignment="1">
      <alignment vertical="center"/>
      <protection/>
    </xf>
    <xf numFmtId="0" fontId="4" fillId="0" borderId="12" xfId="64" applyFont="1" applyBorder="1" applyAlignment="1">
      <alignment vertical="center"/>
      <protection/>
    </xf>
    <xf numFmtId="0" fontId="4" fillId="0" borderId="20" xfId="64" applyFont="1" applyBorder="1" applyAlignment="1">
      <alignment vertical="center"/>
      <protection/>
    </xf>
    <xf numFmtId="0" fontId="4" fillId="0" borderId="11" xfId="64" applyFont="1" applyBorder="1" applyAlignment="1">
      <alignment horizontal="distributed" vertical="center"/>
      <protection/>
    </xf>
    <xf numFmtId="0" fontId="4" fillId="0" borderId="15" xfId="64" applyFont="1" applyBorder="1" applyAlignment="1">
      <alignment horizontal="right" vertical="center"/>
      <protection/>
    </xf>
    <xf numFmtId="176" fontId="4" fillId="0" borderId="17" xfId="64" applyNumberFormat="1" applyFont="1" applyBorder="1" applyAlignment="1">
      <alignment vertical="center"/>
      <protection/>
    </xf>
    <xf numFmtId="176" fontId="4" fillId="0" borderId="19" xfId="64" applyNumberFormat="1" applyFont="1" applyBorder="1" applyAlignment="1">
      <alignment vertical="center"/>
      <protection/>
    </xf>
    <xf numFmtId="176" fontId="4" fillId="0" borderId="11" xfId="64" applyNumberFormat="1" applyFont="1" applyBorder="1" applyAlignment="1">
      <alignment vertical="center"/>
      <protection/>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xf>
    <xf numFmtId="0" fontId="4" fillId="0" borderId="20" xfId="64" applyFont="1" applyBorder="1" applyAlignment="1">
      <alignment horizontal="distributed" vertical="center"/>
      <protection/>
    </xf>
    <xf numFmtId="0" fontId="2" fillId="0" borderId="0" xfId="0" applyFont="1" applyAlignment="1">
      <alignment/>
    </xf>
    <xf numFmtId="0" fontId="2" fillId="0" borderId="10" xfId="0" applyFont="1" applyBorder="1" applyAlignment="1">
      <alignment/>
    </xf>
    <xf numFmtId="0" fontId="2" fillId="0" borderId="12" xfId="0" applyFont="1" applyBorder="1" applyAlignment="1">
      <alignment/>
    </xf>
    <xf numFmtId="0" fontId="2" fillId="0" borderId="11" xfId="0" applyFont="1" applyBorder="1" applyAlignment="1">
      <alignment/>
    </xf>
    <xf numFmtId="0" fontId="2" fillId="0" borderId="0" xfId="0" applyFont="1" applyBorder="1" applyAlignment="1">
      <alignment/>
    </xf>
    <xf numFmtId="0" fontId="4" fillId="0" borderId="10" xfId="64" applyFont="1" applyBorder="1">
      <alignment/>
      <protection/>
    </xf>
    <xf numFmtId="0" fontId="4" fillId="0" borderId="11" xfId="64" applyFont="1" applyBorder="1">
      <alignment/>
      <protection/>
    </xf>
    <xf numFmtId="0" fontId="4" fillId="0" borderId="10"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16" xfId="64" applyFont="1" applyBorder="1">
      <alignment/>
      <protection/>
    </xf>
    <xf numFmtId="0" fontId="4" fillId="0" borderId="17" xfId="64" applyFont="1" applyBorder="1">
      <alignment/>
      <protection/>
    </xf>
    <xf numFmtId="0" fontId="4" fillId="0" borderId="13" xfId="64" applyFont="1" applyBorder="1">
      <alignment/>
      <protection/>
    </xf>
    <xf numFmtId="0" fontId="14" fillId="0" borderId="10" xfId="64" applyFont="1" applyBorder="1">
      <alignment/>
      <protection/>
    </xf>
    <xf numFmtId="0" fontId="4" fillId="0" borderId="19" xfId="64" applyFont="1" applyBorder="1">
      <alignment/>
      <protection/>
    </xf>
    <xf numFmtId="0" fontId="4" fillId="0" borderId="18" xfId="64" applyFont="1" applyBorder="1">
      <alignment/>
      <protection/>
    </xf>
    <xf numFmtId="0" fontId="14" fillId="0" borderId="12" xfId="64" applyFont="1" applyBorder="1">
      <alignment/>
      <protection/>
    </xf>
    <xf numFmtId="0" fontId="4" fillId="0" borderId="20" xfId="64" applyFont="1" applyBorder="1">
      <alignment/>
      <protection/>
    </xf>
    <xf numFmtId="0" fontId="4" fillId="0" borderId="10" xfId="64" applyFont="1" applyBorder="1" applyAlignment="1">
      <alignment vertical="center" wrapText="1"/>
      <protection/>
    </xf>
    <xf numFmtId="0" fontId="4" fillId="0" borderId="11" xfId="64" applyFont="1" applyBorder="1" applyAlignment="1">
      <alignment vertical="center" wrapText="1"/>
      <protection/>
    </xf>
    <xf numFmtId="0" fontId="4" fillId="0" borderId="12" xfId="0" applyFont="1" applyBorder="1" applyAlignment="1">
      <alignment horizontal="distributed" vertical="center"/>
    </xf>
    <xf numFmtId="0" fontId="4" fillId="0" borderId="22" xfId="0" applyFont="1" applyBorder="1" applyAlignment="1">
      <alignment horizontal="left" vertical="center" wrapText="1"/>
    </xf>
    <xf numFmtId="0" fontId="4" fillId="0" borderId="22"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21" xfId="64" applyFont="1" applyBorder="1" applyAlignment="1">
      <alignment horizontal="left" vertical="center"/>
      <protection/>
    </xf>
    <xf numFmtId="0" fontId="4" fillId="0" borderId="13" xfId="64" applyFont="1" applyBorder="1" applyAlignment="1">
      <alignment horizontal="left" vertical="center" wrapText="1"/>
      <protection/>
    </xf>
    <xf numFmtId="0" fontId="4" fillId="0" borderId="10"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4" fillId="33" borderId="12" xfId="64" applyFont="1" applyFill="1" applyBorder="1" applyAlignment="1">
      <alignment vertical="center"/>
      <protection/>
    </xf>
    <xf numFmtId="0" fontId="4" fillId="33" borderId="11" xfId="64" applyFont="1" applyFill="1" applyBorder="1" applyAlignment="1">
      <alignment vertical="center"/>
      <protection/>
    </xf>
    <xf numFmtId="0" fontId="10" fillId="0" borderId="0" xfId="0" applyFont="1" applyAlignment="1">
      <alignment vertical="center"/>
    </xf>
    <xf numFmtId="0" fontId="4" fillId="0" borderId="22" xfId="0" applyFont="1" applyBorder="1" applyAlignment="1">
      <alignment horizontal="center" vertical="center"/>
    </xf>
    <xf numFmtId="0" fontId="4" fillId="0" borderId="22" xfId="0" applyFont="1" applyBorder="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0" xfId="64" applyFont="1" applyAlignment="1">
      <alignment horizontal="right" vertical="center"/>
      <protection/>
    </xf>
    <xf numFmtId="176" fontId="4" fillId="0" borderId="0" xfId="64" applyNumberFormat="1" applyFont="1" applyFill="1" applyBorder="1" applyAlignment="1">
      <alignment vertical="center"/>
      <protection/>
    </xf>
    <xf numFmtId="176" fontId="4" fillId="0" borderId="0" xfId="64" applyNumberFormat="1" applyFont="1" applyFill="1" applyBorder="1" applyAlignment="1">
      <alignment vertical="center" shrinkToFit="1"/>
      <protection/>
    </xf>
    <xf numFmtId="0" fontId="4" fillId="0" borderId="17" xfId="64" applyFont="1" applyFill="1" applyBorder="1" applyAlignment="1">
      <alignment vertical="center"/>
      <protection/>
    </xf>
    <xf numFmtId="176" fontId="16" fillId="0" borderId="0" xfId="64" applyNumberFormat="1" applyFont="1" applyBorder="1" applyAlignment="1">
      <alignment vertical="center"/>
      <protection/>
    </xf>
    <xf numFmtId="176" fontId="16" fillId="0" borderId="0" xfId="64" applyNumberFormat="1" applyFont="1" applyFill="1" applyBorder="1" applyAlignment="1">
      <alignment vertical="center"/>
      <protection/>
    </xf>
    <xf numFmtId="176" fontId="4" fillId="0" borderId="0" xfId="64" applyNumberFormat="1" applyFont="1" applyFill="1" applyBorder="1" applyAlignment="1">
      <alignment horizontal="center" vertical="center"/>
      <protection/>
    </xf>
    <xf numFmtId="176" fontId="4" fillId="0" borderId="0" xfId="64" applyNumberFormat="1" applyFont="1" applyBorder="1" applyAlignment="1">
      <alignment vertical="center" shrinkToFit="1"/>
      <protection/>
    </xf>
    <xf numFmtId="176" fontId="16" fillId="0" borderId="0" xfId="64" applyNumberFormat="1" applyFont="1" applyFill="1" applyBorder="1" applyAlignment="1">
      <alignment horizontal="right" vertical="center"/>
      <protection/>
    </xf>
    <xf numFmtId="0" fontId="4" fillId="0" borderId="12" xfId="64" applyFont="1" applyBorder="1" applyAlignment="1">
      <alignment horizontal="center" vertical="center"/>
      <protection/>
    </xf>
    <xf numFmtId="176" fontId="4" fillId="0" borderId="12" xfId="64" applyNumberFormat="1" applyFont="1" applyBorder="1" applyAlignment="1">
      <alignment horizontal="center" vertical="center" shrinkToFit="1"/>
      <protection/>
    </xf>
    <xf numFmtId="176" fontId="4" fillId="0" borderId="12" xfId="64" applyNumberFormat="1" applyFont="1" applyBorder="1" applyAlignment="1">
      <alignment horizontal="center" vertical="center"/>
      <protection/>
    </xf>
    <xf numFmtId="0" fontId="4" fillId="0" borderId="22" xfId="64" applyFont="1" applyBorder="1" applyAlignment="1">
      <alignment horizontal="center" vertical="center"/>
      <protection/>
    </xf>
    <xf numFmtId="0" fontId="4" fillId="0" borderId="22" xfId="64" applyFont="1" applyBorder="1" applyAlignment="1">
      <alignment vertical="center"/>
      <protection/>
    </xf>
    <xf numFmtId="0" fontId="4" fillId="0" borderId="0" xfId="0" applyFont="1" applyAlignment="1">
      <alignment/>
    </xf>
    <xf numFmtId="0" fontId="4" fillId="0" borderId="0" xfId="64" applyFont="1" applyFill="1" applyBorder="1" applyAlignment="1">
      <alignment vertical="center"/>
      <protection/>
    </xf>
    <xf numFmtId="0" fontId="4" fillId="0" borderId="0" xfId="64" applyFont="1" applyFill="1" applyBorder="1" applyAlignment="1">
      <alignment horizontal="center" vertical="center"/>
      <protection/>
    </xf>
    <xf numFmtId="176" fontId="16" fillId="0" borderId="0" xfId="64" applyNumberFormat="1" applyFont="1" applyFill="1" applyBorder="1" applyAlignment="1" applyProtection="1">
      <alignment vertical="center"/>
      <protection/>
    </xf>
    <xf numFmtId="0" fontId="4" fillId="0" borderId="0" xfId="0" applyFont="1" applyBorder="1" applyAlignment="1" applyProtection="1">
      <alignment vertical="center"/>
      <protection locked="0"/>
    </xf>
    <xf numFmtId="176" fontId="12" fillId="34" borderId="0" xfId="0" applyNumberFormat="1" applyFont="1" applyFill="1" applyBorder="1" applyAlignment="1" applyProtection="1">
      <alignment vertical="center"/>
      <protection locked="0"/>
    </xf>
    <xf numFmtId="176" fontId="12" fillId="34" borderId="12" xfId="0" applyNumberFormat="1" applyFont="1" applyFill="1" applyBorder="1" applyAlignment="1" applyProtection="1">
      <alignment vertical="center"/>
      <protection locked="0"/>
    </xf>
    <xf numFmtId="0" fontId="4" fillId="0" borderId="22" xfId="0" applyFont="1" applyBorder="1" applyAlignment="1">
      <alignment vertical="center" shrinkToFit="1"/>
    </xf>
    <xf numFmtId="0" fontId="9" fillId="0" borderId="0" xfId="66" applyFont="1" applyBorder="1" applyAlignment="1">
      <alignment vertical="center"/>
      <protection/>
    </xf>
    <xf numFmtId="0" fontId="0" fillId="0" borderId="0" xfId="0" applyAlignment="1">
      <alignment vertical="center"/>
    </xf>
    <xf numFmtId="0" fontId="0" fillId="0" borderId="0" xfId="0" applyAlignment="1">
      <alignment shrinkToFit="1"/>
    </xf>
    <xf numFmtId="0" fontId="4" fillId="0" borderId="23" xfId="0" applyFont="1" applyBorder="1" applyAlignment="1">
      <alignment vertical="center" shrinkToFit="1"/>
    </xf>
    <xf numFmtId="0" fontId="4" fillId="0" borderId="24" xfId="0" applyFont="1" applyFill="1" applyBorder="1" applyAlignment="1" applyProtection="1">
      <alignment horizontal="center" vertical="center" shrinkToFit="1"/>
      <protection/>
    </xf>
    <xf numFmtId="183" fontId="4" fillId="0" borderId="0" xfId="0" applyNumberFormat="1" applyFont="1" applyBorder="1" applyAlignment="1" applyProtection="1">
      <alignment vertical="center"/>
      <protection/>
    </xf>
    <xf numFmtId="180" fontId="4" fillId="0" borderId="0" xfId="49" applyNumberFormat="1" applyFont="1" applyBorder="1" applyAlignment="1" applyProtection="1">
      <alignment vertical="center"/>
      <protection/>
    </xf>
    <xf numFmtId="0" fontId="17" fillId="0" borderId="0" xfId="64" applyFont="1" applyBorder="1" applyAlignment="1">
      <alignment vertical="center"/>
      <protection/>
    </xf>
    <xf numFmtId="0" fontId="4" fillId="0" borderId="22" xfId="64" applyFont="1" applyBorder="1" applyAlignment="1">
      <alignment horizontal="center" vertical="center" shrinkToFit="1"/>
      <protection/>
    </xf>
    <xf numFmtId="189" fontId="16" fillId="0" borderId="0" xfId="64" applyNumberFormat="1" applyFont="1" applyFill="1" applyBorder="1" applyAlignment="1" applyProtection="1">
      <alignment vertical="center"/>
      <protection/>
    </xf>
    <xf numFmtId="189" fontId="16" fillId="0" borderId="0" xfId="64" applyNumberFormat="1" applyFont="1" applyBorder="1" applyAlignment="1" applyProtection="1">
      <alignment vertical="center"/>
      <protection/>
    </xf>
    <xf numFmtId="176" fontId="4" fillId="0" borderId="0" xfId="64" applyNumberFormat="1" applyFont="1" applyFill="1" applyBorder="1" applyAlignment="1" applyProtection="1">
      <alignment vertical="center" shrinkToFit="1"/>
      <protection locked="0"/>
    </xf>
    <xf numFmtId="176" fontId="16" fillId="0" borderId="0" xfId="64" applyNumberFormat="1" applyFont="1" applyFill="1" applyBorder="1" applyAlignment="1" applyProtection="1">
      <alignment vertical="center"/>
      <protection locked="0"/>
    </xf>
    <xf numFmtId="176" fontId="4" fillId="0" borderId="0" xfId="64" applyNumberFormat="1" applyFont="1" applyBorder="1" applyAlignment="1">
      <alignment horizontal="center" vertical="center"/>
      <protection/>
    </xf>
    <xf numFmtId="176" fontId="4" fillId="0" borderId="17" xfId="64" applyNumberFormat="1" applyFont="1" applyBorder="1" applyAlignment="1">
      <alignment horizontal="center" vertical="center"/>
      <protection/>
    </xf>
    <xf numFmtId="176" fontId="4" fillId="0" borderId="0" xfId="64" applyNumberFormat="1" applyFont="1" applyFill="1" applyBorder="1" applyAlignment="1" applyProtection="1">
      <alignment horizontal="center" vertical="center"/>
      <protection locked="0"/>
    </xf>
    <xf numFmtId="176" fontId="4" fillId="0" borderId="0" xfId="64" applyNumberFormat="1" applyFont="1" applyFill="1" applyBorder="1" applyAlignment="1" applyProtection="1">
      <alignment vertical="center"/>
      <protection locked="0"/>
    </xf>
    <xf numFmtId="0" fontId="17" fillId="0" borderId="0" xfId="64" applyFont="1" applyFill="1" applyBorder="1" applyAlignment="1">
      <alignment vertical="center"/>
      <protection/>
    </xf>
    <xf numFmtId="0" fontId="17" fillId="0" borderId="17" xfId="64" applyFont="1" applyFill="1" applyBorder="1" applyAlignment="1">
      <alignment vertical="center"/>
      <protection/>
    </xf>
    <xf numFmtId="176" fontId="16" fillId="0" borderId="12" xfId="0" applyNumberFormat="1" applyFont="1" applyBorder="1" applyAlignment="1">
      <alignment vertical="center"/>
    </xf>
    <xf numFmtId="0" fontId="17" fillId="0" borderId="14" xfId="64" applyFont="1" applyBorder="1" applyAlignment="1">
      <alignment vertical="center" shrinkToFit="1"/>
      <protection/>
    </xf>
    <xf numFmtId="0" fontId="17" fillId="0" borderId="15" xfId="64" applyFont="1" applyBorder="1" applyAlignment="1">
      <alignment vertical="center" shrinkToFit="1"/>
      <protection/>
    </xf>
    <xf numFmtId="0" fontId="4" fillId="0" borderId="11" xfId="0" applyFont="1" applyBorder="1" applyAlignment="1">
      <alignment horizontal="center" vertical="center"/>
    </xf>
    <xf numFmtId="176" fontId="16" fillId="0" borderId="0" xfId="64" applyNumberFormat="1" applyFont="1" applyFill="1" applyBorder="1" applyAlignment="1" applyProtection="1">
      <alignment vertical="center" shrinkToFit="1"/>
      <protection locked="0"/>
    </xf>
    <xf numFmtId="176" fontId="4" fillId="0" borderId="0" xfId="64" applyNumberFormat="1" applyFont="1" applyBorder="1" applyAlignment="1" applyProtection="1">
      <alignment vertical="center"/>
      <protection locked="0"/>
    </xf>
    <xf numFmtId="0" fontId="4" fillId="0" borderId="0" xfId="64" applyFont="1" applyBorder="1" applyAlignment="1" applyProtection="1">
      <alignment vertical="center"/>
      <protection/>
    </xf>
    <xf numFmtId="0" fontId="16" fillId="0" borderId="0" xfId="64" applyFont="1" applyBorder="1" applyAlignment="1" applyProtection="1">
      <alignment vertical="center"/>
      <protection/>
    </xf>
    <xf numFmtId="176" fontId="16" fillId="0" borderId="0" xfId="64" applyNumberFormat="1" applyFont="1" applyBorder="1" applyAlignment="1" applyProtection="1">
      <alignment vertical="center"/>
      <protection/>
    </xf>
    <xf numFmtId="176" fontId="16" fillId="0" borderId="20" xfId="64" applyNumberFormat="1" applyFont="1" applyBorder="1" applyAlignment="1" applyProtection="1">
      <alignment vertical="center"/>
      <protection/>
    </xf>
    <xf numFmtId="189" fontId="16" fillId="0" borderId="20" xfId="64" applyNumberFormat="1" applyFont="1" applyBorder="1" applyAlignment="1" applyProtection="1">
      <alignment vertical="center"/>
      <protection/>
    </xf>
    <xf numFmtId="180" fontId="16" fillId="0" borderId="0" xfId="49" applyNumberFormat="1" applyFont="1" applyBorder="1" applyAlignment="1" applyProtection="1">
      <alignment vertical="center"/>
      <protection/>
    </xf>
    <xf numFmtId="180" fontId="16" fillId="0" borderId="20" xfId="64" applyNumberFormat="1" applyFont="1" applyBorder="1" applyAlignment="1" applyProtection="1">
      <alignment vertical="center"/>
      <protection/>
    </xf>
    <xf numFmtId="176" fontId="16" fillId="0" borderId="12" xfId="64" applyNumberFormat="1" applyFont="1" applyBorder="1" applyAlignment="1" applyProtection="1">
      <alignment vertical="center"/>
      <protection/>
    </xf>
    <xf numFmtId="0" fontId="4" fillId="0" borderId="0" xfId="0" applyFont="1" applyAlignment="1">
      <alignment vertical="top" wrapText="1"/>
    </xf>
    <xf numFmtId="0" fontId="4" fillId="0" borderId="22" xfId="0" applyFont="1" applyBorder="1" applyAlignment="1">
      <alignment vertical="top" wrapText="1"/>
    </xf>
    <xf numFmtId="0" fontId="4" fillId="0" borderId="19" xfId="0" applyFont="1" applyBorder="1" applyAlignment="1">
      <alignment vertical="top" wrapText="1"/>
    </xf>
    <xf numFmtId="0" fontId="4" fillId="0" borderId="11" xfId="0" applyFont="1" applyBorder="1" applyAlignment="1">
      <alignment vertical="top" wrapText="1"/>
    </xf>
    <xf numFmtId="0" fontId="4" fillId="0" borderId="15" xfId="0" applyFont="1" applyBorder="1" applyAlignment="1">
      <alignment vertical="top" wrapText="1"/>
    </xf>
    <xf numFmtId="0" fontId="4" fillId="0" borderId="19" xfId="0" applyFont="1" applyBorder="1" applyAlignment="1">
      <alignment vertical="center" wrapText="1"/>
    </xf>
    <xf numFmtId="0" fontId="4" fillId="0" borderId="24" xfId="0" applyFont="1" applyBorder="1" applyAlignment="1">
      <alignment vertical="top" wrapText="1"/>
    </xf>
    <xf numFmtId="0" fontId="4" fillId="0" borderId="11" xfId="0" applyFont="1" applyBorder="1" applyAlignment="1">
      <alignment vertical="center" shrinkToFit="1"/>
    </xf>
    <xf numFmtId="0" fontId="4"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13"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76" fontId="12" fillId="0" borderId="0" xfId="0" applyNumberFormat="1" applyFont="1" applyFill="1" applyBorder="1" applyAlignment="1" applyProtection="1">
      <alignment vertical="center"/>
      <protection/>
    </xf>
    <xf numFmtId="0" fontId="10" fillId="0" borderId="0" xfId="0" applyFont="1" applyAlignment="1" applyProtection="1">
      <alignment vertical="center"/>
      <protection/>
    </xf>
    <xf numFmtId="0" fontId="4" fillId="0" borderId="23" xfId="66" applyFont="1" applyBorder="1" applyAlignment="1" applyProtection="1">
      <alignment horizontal="right" vertical="center"/>
      <protection/>
    </xf>
    <xf numFmtId="0" fontId="4" fillId="0" borderId="17" xfId="66" applyFont="1" applyBorder="1" applyAlignment="1" applyProtection="1">
      <alignment horizontal="right" vertical="center"/>
      <protection/>
    </xf>
    <xf numFmtId="188" fontId="4" fillId="0" borderId="0" xfId="0" applyNumberFormat="1" applyFont="1" applyFill="1" applyBorder="1" applyAlignment="1" applyProtection="1">
      <alignment vertical="center" shrinkToFit="1"/>
      <protection/>
    </xf>
    <xf numFmtId="177" fontId="4" fillId="0" borderId="0" xfId="0" applyNumberFormat="1" applyFont="1" applyFill="1" applyBorder="1" applyAlignment="1" applyProtection="1">
      <alignment horizontal="right" vertical="center" shrinkToFit="1"/>
      <protection/>
    </xf>
    <xf numFmtId="177" fontId="4" fillId="0" borderId="0" xfId="0" applyNumberFormat="1" applyFont="1" applyFill="1" applyBorder="1" applyAlignment="1" applyProtection="1">
      <alignment horizontal="center" vertical="center" shrinkToFit="1"/>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shrinkToFit="1"/>
      <protection/>
    </xf>
    <xf numFmtId="188" fontId="4" fillId="0" borderId="0" xfId="0" applyNumberFormat="1"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66" applyFont="1" applyAlignment="1" applyProtection="1">
      <alignment vertical="center"/>
      <protection/>
    </xf>
    <xf numFmtId="0" fontId="9" fillId="0" borderId="0" xfId="66"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shrinkToFit="1"/>
      <protection/>
    </xf>
    <xf numFmtId="0" fontId="2" fillId="0" borderId="0" xfId="64" applyFont="1" applyBorder="1" applyAlignment="1" applyProtection="1">
      <alignment vertical="center" shrinkToFit="1"/>
      <protection/>
    </xf>
    <xf numFmtId="0" fontId="4" fillId="0" borderId="0" xfId="0" applyFont="1" applyBorder="1" applyAlignment="1" applyProtection="1">
      <alignment vertical="center"/>
      <protection/>
    </xf>
    <xf numFmtId="176" fontId="4" fillId="0" borderId="0" xfId="64" applyNumberFormat="1" applyFont="1" applyBorder="1" applyAlignment="1" applyProtection="1">
      <alignment vertical="center" shrinkToFit="1"/>
      <protection/>
    </xf>
    <xf numFmtId="0" fontId="4" fillId="0" borderId="0" xfId="64" applyFont="1" applyAlignment="1" applyProtection="1">
      <alignment horizontal="center" vertical="center" shrinkToFit="1"/>
      <protection/>
    </xf>
    <xf numFmtId="0" fontId="4" fillId="0" borderId="0" xfId="64" applyFont="1" applyAlignment="1" applyProtection="1">
      <alignment vertical="center" shrinkToFit="1"/>
      <protection/>
    </xf>
    <xf numFmtId="176" fontId="4" fillId="0" borderId="22" xfId="64" applyNumberFormat="1" applyFont="1" applyBorder="1" applyAlignment="1" applyProtection="1">
      <alignment horizontal="distributed" vertical="center" shrinkToFit="1"/>
      <protection/>
    </xf>
    <xf numFmtId="0" fontId="4" fillId="0" borderId="10" xfId="64" applyFont="1" applyBorder="1" applyAlignment="1" applyProtection="1">
      <alignment vertical="center" shrinkToFit="1"/>
      <protection/>
    </xf>
    <xf numFmtId="0" fontId="4" fillId="0" borderId="22" xfId="64" applyFont="1" applyBorder="1" applyAlignment="1" applyProtection="1">
      <alignment horizontal="center" vertical="center" shrinkToFit="1"/>
      <protection/>
    </xf>
    <xf numFmtId="0" fontId="4" fillId="0" borderId="12" xfId="64" applyFont="1" applyBorder="1" applyAlignment="1" applyProtection="1">
      <alignment vertical="center" shrinkToFit="1"/>
      <protection/>
    </xf>
    <xf numFmtId="0" fontId="4" fillId="0" borderId="12" xfId="64" applyFont="1" applyBorder="1" applyAlignment="1" applyProtection="1">
      <alignment horizontal="center" vertical="center" shrinkToFit="1"/>
      <protection/>
    </xf>
    <xf numFmtId="0" fontId="4" fillId="0" borderId="22" xfId="64" applyFont="1" applyBorder="1" applyAlignment="1" applyProtection="1">
      <alignment vertical="center" shrinkToFit="1"/>
      <protection/>
    </xf>
    <xf numFmtId="176" fontId="4" fillId="0" borderId="12" xfId="64" applyNumberFormat="1" applyFont="1" applyBorder="1" applyAlignment="1" applyProtection="1">
      <alignment vertical="center" shrinkToFit="1"/>
      <protection/>
    </xf>
    <xf numFmtId="176" fontId="4" fillId="0" borderId="12" xfId="64" applyNumberFormat="1" applyFont="1" applyBorder="1" applyAlignment="1" applyProtection="1">
      <alignment horizontal="center" vertical="center" shrinkToFit="1"/>
      <protection/>
    </xf>
    <xf numFmtId="0" fontId="4" fillId="0" borderId="11" xfId="64" applyFont="1" applyBorder="1" applyAlignment="1" applyProtection="1">
      <alignment vertical="center" shrinkToFit="1"/>
      <protection/>
    </xf>
    <xf numFmtId="0" fontId="4" fillId="0" borderId="10" xfId="0" applyFont="1" applyBorder="1" applyAlignment="1" applyProtection="1">
      <alignment horizontal="center" vertical="center" shrinkToFit="1"/>
      <protection/>
    </xf>
    <xf numFmtId="0" fontId="4" fillId="0" borderId="12" xfId="0" applyFont="1" applyBorder="1" applyAlignment="1" applyProtection="1">
      <alignment vertical="center" shrinkToFit="1"/>
      <protection/>
    </xf>
    <xf numFmtId="176" fontId="16" fillId="0" borderId="12" xfId="0" applyNumberFormat="1" applyFont="1" applyBorder="1" applyAlignment="1" applyProtection="1">
      <alignment vertical="center" shrinkToFit="1"/>
      <protection/>
    </xf>
    <xf numFmtId="176" fontId="4" fillId="0" borderId="0" xfId="0" applyNumberFormat="1" applyFont="1" applyAlignment="1" applyProtection="1">
      <alignment vertical="center"/>
      <protection/>
    </xf>
    <xf numFmtId="176" fontId="4" fillId="0" borderId="0" xfId="0" applyNumberFormat="1" applyFont="1" applyAlignment="1" applyProtection="1">
      <alignment horizontal="right" vertical="center"/>
      <protection/>
    </xf>
    <xf numFmtId="176" fontId="4" fillId="0" borderId="13" xfId="0" applyNumberFormat="1" applyFont="1" applyBorder="1" applyAlignment="1" applyProtection="1">
      <alignment vertical="center"/>
      <protection/>
    </xf>
    <xf numFmtId="176" fontId="4" fillId="0" borderId="14" xfId="0" applyNumberFormat="1" applyFont="1" applyBorder="1" applyAlignment="1" applyProtection="1">
      <alignment horizontal="center" vertical="center"/>
      <protection/>
    </xf>
    <xf numFmtId="176" fontId="4" fillId="0" borderId="14" xfId="0" applyNumberFormat="1" applyFont="1" applyBorder="1" applyAlignment="1" applyProtection="1">
      <alignment vertical="center"/>
      <protection/>
    </xf>
    <xf numFmtId="176" fontId="4" fillId="0" borderId="15" xfId="0" applyNumberFormat="1" applyFont="1" applyBorder="1" applyAlignment="1" applyProtection="1">
      <alignment vertical="center"/>
      <protection/>
    </xf>
    <xf numFmtId="176" fontId="4" fillId="0" borderId="15" xfId="0" applyNumberFormat="1" applyFont="1" applyBorder="1" applyAlignment="1" applyProtection="1">
      <alignment horizontal="center" vertical="center"/>
      <protection/>
    </xf>
    <xf numFmtId="176" fontId="4" fillId="0" borderId="10" xfId="0" applyNumberFormat="1" applyFont="1" applyBorder="1" applyAlignment="1" applyProtection="1">
      <alignment vertical="center"/>
      <protection/>
    </xf>
    <xf numFmtId="176" fontId="4" fillId="0" borderId="12" xfId="0" applyNumberFormat="1" applyFont="1" applyBorder="1" applyAlignment="1" applyProtection="1">
      <alignment vertical="center"/>
      <protection/>
    </xf>
    <xf numFmtId="176" fontId="12" fillId="0" borderId="12" xfId="0" applyNumberFormat="1" applyFont="1" applyBorder="1" applyAlignment="1" applyProtection="1">
      <alignment vertical="center"/>
      <protection/>
    </xf>
    <xf numFmtId="176" fontId="4" fillId="0" borderId="11" xfId="0" applyNumberFormat="1" applyFont="1" applyBorder="1" applyAlignment="1" applyProtection="1">
      <alignment vertical="center"/>
      <protection/>
    </xf>
    <xf numFmtId="176" fontId="4" fillId="0" borderId="16" xfId="0" applyNumberFormat="1" applyFont="1" applyBorder="1" applyAlignment="1" applyProtection="1">
      <alignment vertical="center"/>
      <protection/>
    </xf>
    <xf numFmtId="176" fontId="4" fillId="0" borderId="0" xfId="0" applyNumberFormat="1" applyFont="1" applyBorder="1" applyAlignment="1" applyProtection="1">
      <alignment vertical="center"/>
      <protection/>
    </xf>
    <xf numFmtId="176" fontId="4" fillId="0" borderId="17" xfId="0" applyNumberFormat="1" applyFont="1" applyBorder="1" applyAlignment="1" applyProtection="1">
      <alignment vertical="center"/>
      <protection/>
    </xf>
    <xf numFmtId="176" fontId="4" fillId="0" borderId="18" xfId="0" applyNumberFormat="1" applyFont="1" applyBorder="1" applyAlignment="1" applyProtection="1">
      <alignment vertical="center"/>
      <protection/>
    </xf>
    <xf numFmtId="176" fontId="4" fillId="0" borderId="20" xfId="0" applyNumberFormat="1" applyFont="1" applyBorder="1" applyAlignment="1" applyProtection="1">
      <alignment vertical="center"/>
      <protection/>
    </xf>
    <xf numFmtId="176" fontId="12" fillId="0" borderId="20" xfId="0" applyNumberFormat="1" applyFont="1" applyBorder="1" applyAlignment="1" applyProtection="1">
      <alignment vertical="center"/>
      <protection/>
    </xf>
    <xf numFmtId="176" fontId="4" fillId="0" borderId="19" xfId="0" applyNumberFormat="1" applyFont="1" applyBorder="1" applyAlignment="1" applyProtection="1">
      <alignment vertical="center"/>
      <protection/>
    </xf>
    <xf numFmtId="176" fontId="4" fillId="0" borderId="11" xfId="0" applyNumberFormat="1" applyFont="1" applyBorder="1" applyAlignment="1" applyProtection="1">
      <alignment vertical="center" wrapText="1"/>
      <protection/>
    </xf>
    <xf numFmtId="176" fontId="4" fillId="0" borderId="0" xfId="0" applyNumberFormat="1" applyFont="1" applyAlignment="1" applyProtection="1">
      <alignment horizontal="left" vertical="center" shrinkToFit="1"/>
      <protection/>
    </xf>
    <xf numFmtId="0" fontId="4" fillId="0" borderId="13" xfId="0" applyFont="1" applyBorder="1" applyAlignment="1" applyProtection="1">
      <alignment vertical="center"/>
      <protection/>
    </xf>
    <xf numFmtId="0" fontId="4" fillId="0" borderId="15" xfId="0" applyFont="1" applyBorder="1" applyAlignment="1" applyProtection="1">
      <alignment horizontal="distributed" vertical="center"/>
      <protection/>
    </xf>
    <xf numFmtId="0" fontId="4" fillId="0" borderId="14" xfId="0" applyFont="1" applyBorder="1" applyAlignment="1" applyProtection="1">
      <alignment vertical="center"/>
      <protection/>
    </xf>
    <xf numFmtId="176" fontId="4" fillId="0" borderId="0" xfId="64" applyNumberFormat="1" applyFont="1" applyBorder="1" applyAlignment="1" applyProtection="1">
      <alignment vertical="center"/>
      <protection/>
    </xf>
    <xf numFmtId="176" fontId="4" fillId="0" borderId="0" xfId="64" applyNumberFormat="1" applyFont="1" applyFill="1" applyBorder="1" applyAlignment="1" applyProtection="1">
      <alignment vertical="center" shrinkToFit="1"/>
      <protection/>
    </xf>
    <xf numFmtId="176" fontId="4" fillId="0" borderId="0" xfId="64" applyNumberFormat="1" applyFont="1" applyFill="1" applyBorder="1" applyAlignment="1" applyProtection="1">
      <alignment vertical="center"/>
      <protection/>
    </xf>
    <xf numFmtId="0" fontId="17" fillId="0" borderId="0" xfId="64" applyFont="1" applyBorder="1" applyAlignment="1" applyProtection="1">
      <alignment vertical="center"/>
      <protection/>
    </xf>
    <xf numFmtId="176" fontId="16" fillId="0" borderId="0" xfId="64" applyNumberFormat="1" applyFont="1" applyFill="1" applyBorder="1" applyAlignment="1" applyProtection="1">
      <alignment vertical="center" shrinkToFit="1"/>
      <protection/>
    </xf>
    <xf numFmtId="0" fontId="102" fillId="0" borderId="0" xfId="64" applyFont="1">
      <alignment/>
      <protection/>
    </xf>
    <xf numFmtId="0" fontId="102" fillId="0" borderId="0" xfId="64" applyFont="1" applyAlignment="1">
      <alignment horizontal="right"/>
      <protection/>
    </xf>
    <xf numFmtId="0" fontId="102" fillId="0" borderId="21" xfId="64" applyFont="1" applyBorder="1" applyAlignment="1">
      <alignment vertical="center"/>
      <protection/>
    </xf>
    <xf numFmtId="0" fontId="102" fillId="0" borderId="21" xfId="64" applyFont="1" applyBorder="1">
      <alignment/>
      <protection/>
    </xf>
    <xf numFmtId="0" fontId="102" fillId="0" borderId="24" xfId="64" applyFont="1" applyBorder="1" applyAlignment="1">
      <alignment horizontal="center" vertical="center" wrapText="1"/>
      <protection/>
    </xf>
    <xf numFmtId="0" fontId="102" fillId="0" borderId="24" xfId="64" applyFont="1" applyBorder="1" applyAlignment="1">
      <alignment horizontal="center" vertical="center" shrinkToFit="1"/>
      <protection/>
    </xf>
    <xf numFmtId="0" fontId="102" fillId="0" borderId="24" xfId="64" applyFont="1" applyBorder="1" applyAlignment="1">
      <alignment vertical="center"/>
      <protection/>
    </xf>
    <xf numFmtId="0" fontId="102" fillId="0" borderId="24" xfId="64" applyFont="1" applyBorder="1" applyAlignment="1">
      <alignment horizontal="right" vertical="center"/>
      <protection/>
    </xf>
    <xf numFmtId="0" fontId="102" fillId="0" borderId="24" xfId="64" applyFont="1" applyBorder="1" applyAlignment="1">
      <alignment horizontal="center" vertical="center"/>
      <protection/>
    </xf>
    <xf numFmtId="0" fontId="102" fillId="0" borderId="0" xfId="64" applyFont="1" applyAlignment="1">
      <alignment vertical="center"/>
      <protection/>
    </xf>
    <xf numFmtId="0" fontId="102" fillId="0" borderId="13" xfId="64" applyFont="1" applyBorder="1">
      <alignment/>
      <protection/>
    </xf>
    <xf numFmtId="0" fontId="102" fillId="0" borderId="15" xfId="64" applyFont="1" applyBorder="1" applyAlignment="1">
      <alignment vertical="center"/>
      <protection/>
    </xf>
    <xf numFmtId="0" fontId="102" fillId="0" borderId="23" xfId="64" applyFont="1" applyBorder="1">
      <alignment/>
      <protection/>
    </xf>
    <xf numFmtId="0" fontId="102" fillId="0" borderId="21" xfId="64" applyFont="1" applyBorder="1" applyAlignment="1">
      <alignment horizontal="right"/>
      <protection/>
    </xf>
    <xf numFmtId="0" fontId="102" fillId="0" borderId="0" xfId="66" applyFont="1" applyAlignment="1">
      <alignment vertical="center"/>
      <protection/>
    </xf>
    <xf numFmtId="0" fontId="103" fillId="0" borderId="0" xfId="66" applyFont="1" applyAlignment="1">
      <alignment vertical="center"/>
      <protection/>
    </xf>
    <xf numFmtId="0" fontId="103" fillId="0" borderId="0" xfId="66" applyFont="1" applyFill="1" applyAlignment="1">
      <alignment vertical="center"/>
      <protection/>
    </xf>
    <xf numFmtId="0" fontId="103" fillId="0" borderId="0" xfId="66" applyFont="1" applyAlignment="1">
      <alignment horizontal="left" vertical="center"/>
      <protection/>
    </xf>
    <xf numFmtId="0" fontId="103" fillId="0" borderId="0" xfId="66" applyFont="1" applyAlignment="1">
      <alignment horizontal="right" vertical="center"/>
      <protection/>
    </xf>
    <xf numFmtId="0" fontId="104" fillId="0" borderId="22" xfId="66" applyFont="1" applyBorder="1" applyAlignment="1">
      <alignment horizontal="center" vertical="center" wrapText="1"/>
      <protection/>
    </xf>
    <xf numFmtId="0" fontId="105" fillId="0" borderId="22" xfId="66" applyFont="1" applyBorder="1" applyAlignment="1">
      <alignment horizontal="center" vertical="center" wrapText="1"/>
      <protection/>
    </xf>
    <xf numFmtId="0" fontId="106" fillId="0" borderId="23" xfId="66" applyFont="1" applyBorder="1" applyAlignment="1">
      <alignment horizontal="right" vertical="top"/>
      <protection/>
    </xf>
    <xf numFmtId="0" fontId="106" fillId="0" borderId="17" xfId="66" applyFont="1" applyBorder="1" applyAlignment="1">
      <alignment horizontal="right" vertical="top"/>
      <protection/>
    </xf>
    <xf numFmtId="0" fontId="103" fillId="0" borderId="23" xfId="66" applyFont="1" applyBorder="1" applyAlignment="1">
      <alignment vertical="center"/>
      <protection/>
    </xf>
    <xf numFmtId="0" fontId="103" fillId="0" borderId="16" xfId="66" applyFont="1" applyBorder="1" applyAlignment="1">
      <alignment vertical="center"/>
      <protection/>
    </xf>
    <xf numFmtId="0" fontId="103" fillId="0" borderId="24" xfId="66" applyFont="1" applyBorder="1" applyAlignment="1">
      <alignment vertical="center"/>
      <protection/>
    </xf>
    <xf numFmtId="0" fontId="102" fillId="0" borderId="0" xfId="66" applyFont="1" applyFill="1" applyAlignment="1">
      <alignment vertical="center"/>
      <protection/>
    </xf>
    <xf numFmtId="0" fontId="103" fillId="35" borderId="0" xfId="66" applyFont="1" applyFill="1" applyAlignment="1">
      <alignment vertical="center"/>
      <protection/>
    </xf>
    <xf numFmtId="0" fontId="9" fillId="0" borderId="0" xfId="66" applyFont="1" applyFill="1" applyAlignment="1">
      <alignment vertical="center"/>
      <protection/>
    </xf>
    <xf numFmtId="0" fontId="103" fillId="0" borderId="22" xfId="66" applyFont="1" applyBorder="1" applyAlignment="1">
      <alignment vertical="center"/>
      <protection/>
    </xf>
    <xf numFmtId="0" fontId="103" fillId="0" borderId="22" xfId="66" applyFont="1" applyBorder="1" applyAlignment="1">
      <alignment horizontal="center" vertical="center"/>
      <protection/>
    </xf>
    <xf numFmtId="0" fontId="103" fillId="0" borderId="11" xfId="66" applyFont="1" applyBorder="1" applyAlignment="1">
      <alignment vertical="center"/>
      <protection/>
    </xf>
    <xf numFmtId="0" fontId="103" fillId="0" borderId="12" xfId="66" applyFont="1" applyBorder="1" applyAlignment="1">
      <alignment vertical="center"/>
      <protection/>
    </xf>
    <xf numFmtId="0" fontId="103" fillId="0" borderId="13" xfId="66" applyFont="1" applyBorder="1" applyAlignment="1">
      <alignment vertical="center"/>
      <protection/>
    </xf>
    <xf numFmtId="0" fontId="103" fillId="0" borderId="0" xfId="66" applyFont="1" applyBorder="1" applyAlignment="1">
      <alignment vertical="center"/>
      <protection/>
    </xf>
    <xf numFmtId="176" fontId="4" fillId="34" borderId="0" xfId="64" applyNumberFormat="1" applyFont="1" applyFill="1" applyBorder="1" applyAlignment="1" applyProtection="1">
      <alignment vertical="center" shrinkToFit="1"/>
      <protection locked="0"/>
    </xf>
    <xf numFmtId="176" fontId="16" fillId="34" borderId="0" xfId="64" applyNumberFormat="1" applyFont="1" applyFill="1" applyBorder="1" applyAlignment="1" applyProtection="1">
      <alignment vertical="center" shrinkToFit="1"/>
      <protection locked="0"/>
    </xf>
    <xf numFmtId="0" fontId="17" fillId="0" borderId="0" xfId="64" applyFont="1" applyBorder="1" applyAlignment="1" applyProtection="1">
      <alignment vertical="center"/>
      <protection locked="0"/>
    </xf>
    <xf numFmtId="0" fontId="4" fillId="34" borderId="24" xfId="0" applyFont="1" applyFill="1" applyBorder="1" applyAlignment="1" applyProtection="1">
      <alignment horizontal="center" vertical="center" shrinkToFit="1"/>
      <protection locked="0"/>
    </xf>
    <xf numFmtId="0" fontId="4" fillId="0" borderId="16" xfId="0" applyFont="1" applyBorder="1" applyAlignment="1" applyProtection="1">
      <alignment horizontal="right" vertical="center"/>
      <protection/>
    </xf>
    <xf numFmtId="0" fontId="4" fillId="0" borderId="21" xfId="0" applyFont="1" applyBorder="1" applyAlignment="1" applyProtection="1">
      <alignment horizontal="right" vertical="center"/>
      <protection/>
    </xf>
    <xf numFmtId="176" fontId="4" fillId="0" borderId="0" xfId="64" applyNumberFormat="1" applyFont="1" applyBorder="1" applyAlignment="1" applyProtection="1">
      <alignment vertical="center" shrinkToFit="1"/>
      <protection locked="0"/>
    </xf>
    <xf numFmtId="180" fontId="16" fillId="0" borderId="10" xfId="0" applyNumberFormat="1" applyFont="1" applyBorder="1" applyAlignment="1" applyProtection="1">
      <alignment vertical="center" shrinkToFit="1"/>
      <protection/>
    </xf>
    <xf numFmtId="180" fontId="16" fillId="0" borderId="10" xfId="0" applyNumberFormat="1" applyFont="1" applyFill="1" applyBorder="1" applyAlignment="1">
      <alignment vertical="center"/>
    </xf>
    <xf numFmtId="0" fontId="4" fillId="0" borderId="25" xfId="0" applyFont="1" applyBorder="1" applyAlignment="1" applyProtection="1">
      <alignment vertical="center"/>
      <protection/>
    </xf>
    <xf numFmtId="0" fontId="4" fillId="0" borderId="26" xfId="0" applyFont="1" applyBorder="1" applyAlignment="1" applyProtection="1">
      <alignment horizontal="center" vertical="center" shrinkToFit="1"/>
      <protection/>
    </xf>
    <xf numFmtId="0" fontId="4" fillId="0" borderId="27"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26" xfId="0" applyFont="1" applyBorder="1" applyAlignment="1" applyProtection="1">
      <alignment horizontal="distributed" vertical="center"/>
      <protection/>
    </xf>
    <xf numFmtId="0" fontId="4" fillId="0" borderId="30" xfId="0" applyFont="1" applyBorder="1" applyAlignment="1" applyProtection="1">
      <alignment vertical="center"/>
      <protection/>
    </xf>
    <xf numFmtId="0" fontId="4" fillId="0" borderId="31" xfId="0" applyFont="1" applyBorder="1" applyAlignment="1" applyProtection="1">
      <alignment horizontal="distributed"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horizontal="distributed" vertical="center"/>
      <protection/>
    </xf>
    <xf numFmtId="0" fontId="4" fillId="0" borderId="31" xfId="0" applyFont="1" applyBorder="1" applyAlignment="1" applyProtection="1">
      <alignment horizontal="center" vertical="center" shrinkToFit="1"/>
      <protection/>
    </xf>
    <xf numFmtId="0" fontId="4" fillId="0" borderId="34" xfId="0" applyFont="1" applyBorder="1" applyAlignment="1" applyProtection="1">
      <alignment vertical="center"/>
      <protection/>
    </xf>
    <xf numFmtId="0" fontId="4" fillId="0" borderId="35" xfId="0" applyFont="1" applyBorder="1" applyAlignment="1" applyProtection="1">
      <alignment horizontal="distributed" vertical="center"/>
      <protection/>
    </xf>
    <xf numFmtId="0" fontId="4" fillId="0" borderId="36" xfId="0" applyFont="1" applyBorder="1" applyAlignment="1" applyProtection="1">
      <alignment vertical="center"/>
      <protection/>
    </xf>
    <xf numFmtId="0" fontId="4" fillId="0" borderId="26" xfId="64" applyFont="1" applyBorder="1" applyAlignment="1">
      <alignment vertical="center"/>
      <protection/>
    </xf>
    <xf numFmtId="0" fontId="4" fillId="0" borderId="31" xfId="64" applyFont="1" applyBorder="1" applyAlignment="1">
      <alignment vertical="center"/>
      <protection/>
    </xf>
    <xf numFmtId="0" fontId="4" fillId="0" borderId="33" xfId="64" applyFont="1" applyBorder="1" applyAlignment="1">
      <alignment vertical="center"/>
      <protection/>
    </xf>
    <xf numFmtId="0" fontId="4" fillId="0" borderId="25" xfId="64" applyFont="1" applyBorder="1" applyAlignment="1">
      <alignment horizontal="left" vertical="center" wrapText="1"/>
      <protection/>
    </xf>
    <xf numFmtId="0" fontId="4" fillId="0" borderId="37" xfId="64" applyFont="1" applyBorder="1" applyAlignment="1">
      <alignment horizontal="left" vertical="center" wrapText="1"/>
      <protection/>
    </xf>
    <xf numFmtId="0" fontId="4" fillId="0" borderId="28" xfId="64" applyFont="1" applyBorder="1" applyAlignment="1">
      <alignment horizontal="left" vertical="center" wrapText="1"/>
      <protection/>
    </xf>
    <xf numFmtId="0" fontId="4" fillId="0" borderId="38" xfId="64" applyFont="1" applyBorder="1" applyAlignment="1">
      <alignment horizontal="left" vertical="center"/>
      <protection/>
    </xf>
    <xf numFmtId="0" fontId="4" fillId="0" borderId="30" xfId="64" applyFont="1" applyBorder="1" applyAlignment="1">
      <alignment horizontal="left" vertical="center" wrapText="1"/>
      <protection/>
    </xf>
    <xf numFmtId="0" fontId="4" fillId="0" borderId="39" xfId="64" applyFont="1" applyBorder="1" applyAlignment="1">
      <alignment horizontal="left" vertical="center"/>
      <protection/>
    </xf>
    <xf numFmtId="0" fontId="4" fillId="0" borderId="24" xfId="0" applyFont="1" applyBorder="1" applyAlignment="1" applyProtection="1">
      <alignment horizontal="center" vertical="center" shrinkToFit="1"/>
      <protection/>
    </xf>
    <xf numFmtId="0" fontId="0" fillId="0" borderId="0" xfId="0" applyAlignment="1">
      <alignment horizontal="center" shrinkToFit="1"/>
    </xf>
    <xf numFmtId="0" fontId="0" fillId="0" borderId="40" xfId="0" applyBorder="1" applyAlignment="1">
      <alignment horizontal="center" shrinkToFit="1"/>
    </xf>
    <xf numFmtId="0" fontId="0" fillId="0" borderId="41" xfId="0" applyBorder="1" applyAlignment="1">
      <alignment horizontal="center" shrinkToFit="1"/>
    </xf>
    <xf numFmtId="0" fontId="0" fillId="0" borderId="42" xfId="0" applyBorder="1" applyAlignment="1">
      <alignment horizontal="center" shrinkToFit="1"/>
    </xf>
    <xf numFmtId="0" fontId="0" fillId="0" borderId="40" xfId="0" applyBorder="1" applyAlignment="1">
      <alignment shrinkToFit="1"/>
    </xf>
    <xf numFmtId="0" fontId="0" fillId="0" borderId="41" xfId="0" applyBorder="1" applyAlignment="1">
      <alignment shrinkToFit="1"/>
    </xf>
    <xf numFmtId="49" fontId="0" fillId="0" borderId="42" xfId="0" applyNumberFormat="1" applyBorder="1" applyAlignment="1">
      <alignment shrinkToFit="1"/>
    </xf>
    <xf numFmtId="0" fontId="0" fillId="0" borderId="42" xfId="0" applyBorder="1" applyAlignment="1">
      <alignment shrinkToFit="1"/>
    </xf>
    <xf numFmtId="0" fontId="4" fillId="0" borderId="29" xfId="0" applyFont="1" applyBorder="1" applyAlignment="1" applyProtection="1">
      <alignment horizontal="distributed" vertical="center"/>
      <protection/>
    </xf>
    <xf numFmtId="0" fontId="4" fillId="34" borderId="32" xfId="0" applyFont="1" applyFill="1" applyBorder="1" applyAlignment="1" applyProtection="1">
      <alignment horizontal="left" vertical="center" shrinkToFit="1"/>
      <protection locked="0"/>
    </xf>
    <xf numFmtId="0" fontId="4" fillId="34" borderId="29" xfId="0" applyFont="1" applyFill="1" applyBorder="1" applyAlignment="1" applyProtection="1">
      <alignment horizontal="left" vertical="center" shrinkToFit="1"/>
      <protection locked="0"/>
    </xf>
    <xf numFmtId="0" fontId="4" fillId="0" borderId="27" xfId="0" applyFont="1" applyBorder="1" applyAlignment="1" applyProtection="1">
      <alignment horizontal="distributed" vertical="center"/>
      <protection/>
    </xf>
    <xf numFmtId="0" fontId="4" fillId="0" borderId="32" xfId="0" applyFont="1" applyBorder="1" applyAlignment="1" applyProtection="1">
      <alignment horizontal="distributed" vertical="center" shrinkToFit="1"/>
      <protection/>
    </xf>
    <xf numFmtId="0" fontId="4" fillId="0" borderId="32" xfId="0" applyFont="1" applyBorder="1" applyAlignment="1" applyProtection="1">
      <alignment horizontal="distributed" vertical="center"/>
      <protection/>
    </xf>
    <xf numFmtId="0" fontId="4" fillId="0" borderId="25" xfId="0" applyFont="1" applyBorder="1" applyAlignment="1">
      <alignment vertical="center" shrinkToFit="1"/>
    </xf>
    <xf numFmtId="0" fontId="4" fillId="0" borderId="30" xfId="0" applyFont="1" applyBorder="1" applyAlignment="1">
      <alignment vertical="center" shrinkToFit="1"/>
    </xf>
    <xf numFmtId="0" fontId="2" fillId="0" borderId="30" xfId="64" applyFont="1" applyBorder="1" applyAlignment="1">
      <alignment horizontal="center" vertical="center"/>
      <protection/>
    </xf>
    <xf numFmtId="0" fontId="2" fillId="0" borderId="43" xfId="64" applyFont="1" applyBorder="1" applyAlignment="1">
      <alignment horizontal="left" vertical="center" indent="1"/>
      <protection/>
    </xf>
    <xf numFmtId="0" fontId="2" fillId="0" borderId="44" xfId="64" applyFont="1" applyBorder="1" applyAlignment="1">
      <alignment horizontal="left" vertical="center" indent="1"/>
      <protection/>
    </xf>
    <xf numFmtId="0" fontId="2" fillId="0" borderId="45" xfId="64" applyFont="1" applyBorder="1" applyAlignment="1">
      <alignment horizontal="center" vertical="center"/>
      <protection/>
    </xf>
    <xf numFmtId="0" fontId="2" fillId="0" borderId="46" xfId="64" applyFont="1" applyBorder="1" applyAlignment="1">
      <alignment horizontal="left" vertical="center" indent="1"/>
      <protection/>
    </xf>
    <xf numFmtId="0" fontId="2" fillId="0" borderId="47" xfId="64" applyFont="1" applyBorder="1" applyAlignment="1">
      <alignment horizontal="left" vertical="center" indent="1"/>
      <protection/>
    </xf>
    <xf numFmtId="0" fontId="2" fillId="0" borderId="48" xfId="64" applyFont="1" applyBorder="1" applyAlignment="1">
      <alignment horizontal="left" vertical="center" indent="1"/>
      <protection/>
    </xf>
    <xf numFmtId="0" fontId="2" fillId="0" borderId="49" xfId="64" applyFont="1" applyBorder="1" applyAlignment="1">
      <alignment horizontal="left" vertical="center" indent="1"/>
      <protection/>
    </xf>
    <xf numFmtId="0" fontId="2" fillId="0" borderId="50" xfId="64" applyFont="1" applyBorder="1" applyAlignment="1">
      <alignment horizontal="left" vertical="center" indent="1"/>
      <protection/>
    </xf>
    <xf numFmtId="0" fontId="4" fillId="0" borderId="27" xfId="0" applyFont="1" applyBorder="1" applyAlignment="1" applyProtection="1">
      <alignment horizontal="left" vertical="center" indent="3"/>
      <protection/>
    </xf>
    <xf numFmtId="0" fontId="4" fillId="0" borderId="37"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32" xfId="0" applyFont="1" applyBorder="1" applyAlignment="1" applyProtection="1">
      <alignment horizontal="left" vertical="center" indent="3"/>
      <protection/>
    </xf>
    <xf numFmtId="0" fontId="4" fillId="0" borderId="31" xfId="0" applyFont="1" applyBorder="1" applyAlignment="1" applyProtection="1">
      <alignment vertical="center"/>
      <protection/>
    </xf>
    <xf numFmtId="0" fontId="4" fillId="0" borderId="32" xfId="0" applyFont="1" applyBorder="1" applyAlignment="1" applyProtection="1">
      <alignment horizontal="center" vertical="center" shrinkToFit="1"/>
      <protection/>
    </xf>
    <xf numFmtId="0" fontId="4" fillId="0" borderId="29" xfId="0" applyFont="1" applyBorder="1" applyAlignment="1" applyProtection="1">
      <alignment horizontal="left" vertical="center" indent="3"/>
      <protection/>
    </xf>
    <xf numFmtId="0" fontId="4" fillId="0" borderId="38"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27" xfId="0" applyFont="1" applyBorder="1" applyAlignment="1" applyProtection="1">
      <alignment horizontal="center" vertical="center" shrinkToFit="1"/>
      <protection/>
    </xf>
    <xf numFmtId="0" fontId="4" fillId="0" borderId="27"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9" xfId="0" applyFont="1" applyBorder="1" applyAlignment="1" applyProtection="1">
      <alignment vertical="center"/>
      <protection/>
    </xf>
    <xf numFmtId="0" fontId="4" fillId="0" borderId="29" xfId="0" applyFont="1" applyBorder="1" applyAlignment="1" applyProtection="1">
      <alignment horizontal="distributed" vertical="center" shrinkToFit="1"/>
      <protection/>
    </xf>
    <xf numFmtId="0" fontId="4" fillId="0" borderId="29" xfId="0" applyFont="1" applyBorder="1" applyAlignment="1" applyProtection="1">
      <alignment horizontal="center" vertical="center"/>
      <protection/>
    </xf>
    <xf numFmtId="180" fontId="4" fillId="0" borderId="0" xfId="0" applyNumberFormat="1" applyFont="1" applyAlignment="1">
      <alignment vertical="center"/>
    </xf>
    <xf numFmtId="176" fontId="4" fillId="0" borderId="25" xfId="64" applyNumberFormat="1" applyFont="1" applyBorder="1" applyAlignment="1">
      <alignment vertical="center"/>
      <protection/>
    </xf>
    <xf numFmtId="176" fontId="16" fillId="0" borderId="27" xfId="64" applyNumberFormat="1" applyFont="1" applyBorder="1" applyAlignment="1">
      <alignment vertical="center"/>
      <protection/>
    </xf>
    <xf numFmtId="176" fontId="4" fillId="0" borderId="30" xfId="64" applyNumberFormat="1" applyFont="1" applyBorder="1" applyAlignment="1">
      <alignment vertical="center"/>
      <protection/>
    </xf>
    <xf numFmtId="176" fontId="4" fillId="34" borderId="39" xfId="64" applyNumberFormat="1" applyFont="1" applyFill="1" applyBorder="1" applyAlignment="1" applyProtection="1">
      <alignment vertical="center" shrinkToFit="1"/>
      <protection locked="0"/>
    </xf>
    <xf numFmtId="176" fontId="4" fillId="0" borderId="32" xfId="64" applyNumberFormat="1" applyFont="1" applyBorder="1" applyAlignment="1" applyProtection="1">
      <alignment vertical="center"/>
      <protection locked="0"/>
    </xf>
    <xf numFmtId="176" fontId="4" fillId="34" borderId="32" xfId="64" applyNumberFormat="1" applyFont="1" applyFill="1" applyBorder="1" applyAlignment="1" applyProtection="1">
      <alignment vertical="center" shrinkToFit="1"/>
      <protection locked="0"/>
    </xf>
    <xf numFmtId="176" fontId="4" fillId="34" borderId="39" xfId="64" applyNumberFormat="1" applyFont="1" applyFill="1" applyBorder="1" applyAlignment="1" applyProtection="1">
      <alignment horizontal="center" vertical="center"/>
      <protection locked="0"/>
    </xf>
    <xf numFmtId="176" fontId="16" fillId="34" borderId="32" xfId="64" applyNumberFormat="1" applyFont="1" applyFill="1" applyBorder="1" applyAlignment="1" applyProtection="1">
      <alignment horizontal="right" vertical="center"/>
      <protection locked="0"/>
    </xf>
    <xf numFmtId="186" fontId="16" fillId="34" borderId="32" xfId="64" applyNumberFormat="1" applyFont="1" applyFill="1" applyBorder="1" applyAlignment="1" applyProtection="1">
      <alignment vertical="center"/>
      <protection locked="0"/>
    </xf>
    <xf numFmtId="176" fontId="4" fillId="0" borderId="32" xfId="64" applyNumberFormat="1" applyFont="1" applyBorder="1" applyAlignment="1">
      <alignment vertical="center"/>
      <protection/>
    </xf>
    <xf numFmtId="176" fontId="16" fillId="0" borderId="32" xfId="64" applyNumberFormat="1" applyFont="1" applyBorder="1" applyAlignment="1">
      <alignment vertical="center"/>
      <protection/>
    </xf>
    <xf numFmtId="180" fontId="16" fillId="34" borderId="30" xfId="0" applyNumberFormat="1" applyFont="1" applyFill="1" applyBorder="1" applyAlignment="1" applyProtection="1">
      <alignment vertical="center"/>
      <protection locked="0"/>
    </xf>
    <xf numFmtId="176" fontId="4" fillId="0" borderId="28" xfId="64" applyNumberFormat="1" applyFont="1" applyBorder="1" applyAlignment="1">
      <alignment vertical="center"/>
      <protection/>
    </xf>
    <xf numFmtId="176" fontId="4" fillId="34" borderId="38" xfId="64" applyNumberFormat="1" applyFont="1" applyFill="1" applyBorder="1" applyAlignment="1" applyProtection="1">
      <alignment vertical="center" shrinkToFit="1"/>
      <protection locked="0"/>
    </xf>
    <xf numFmtId="176" fontId="4" fillId="0" borderId="29" xfId="64" applyNumberFormat="1" applyFont="1" applyBorder="1" applyAlignment="1" applyProtection="1">
      <alignment vertical="center"/>
      <protection locked="0"/>
    </xf>
    <xf numFmtId="176" fontId="4" fillId="34" borderId="29" xfId="64" applyNumberFormat="1" applyFont="1" applyFill="1" applyBorder="1" applyAlignment="1" applyProtection="1">
      <alignment vertical="center" shrinkToFit="1"/>
      <protection locked="0"/>
    </xf>
    <xf numFmtId="176" fontId="4" fillId="34" borderId="38" xfId="64" applyNumberFormat="1" applyFont="1" applyFill="1" applyBorder="1" applyAlignment="1" applyProtection="1">
      <alignment horizontal="center" vertical="center"/>
      <protection locked="0"/>
    </xf>
    <xf numFmtId="176" fontId="16" fillId="34" borderId="29" xfId="64" applyNumberFormat="1" applyFont="1" applyFill="1" applyBorder="1" applyAlignment="1" applyProtection="1">
      <alignment horizontal="right" vertical="center"/>
      <protection locked="0"/>
    </xf>
    <xf numFmtId="186" fontId="16" fillId="34" borderId="29" xfId="64" applyNumberFormat="1" applyFont="1" applyFill="1" applyBorder="1" applyAlignment="1" applyProtection="1">
      <alignment vertical="center"/>
      <protection locked="0"/>
    </xf>
    <xf numFmtId="176" fontId="4" fillId="0" borderId="29" xfId="64" applyNumberFormat="1" applyFont="1" applyBorder="1" applyAlignment="1">
      <alignment vertical="center"/>
      <protection/>
    </xf>
    <xf numFmtId="176" fontId="16" fillId="0" borderId="29" xfId="64" applyNumberFormat="1" applyFont="1" applyBorder="1" applyAlignment="1">
      <alignment vertical="center"/>
      <protection/>
    </xf>
    <xf numFmtId="180" fontId="16" fillId="34" borderId="28" xfId="0" applyNumberFormat="1" applyFont="1" applyFill="1" applyBorder="1" applyAlignment="1" applyProtection="1">
      <alignment vertical="center"/>
      <protection locked="0"/>
    </xf>
    <xf numFmtId="176" fontId="4" fillId="0" borderId="37" xfId="64" applyNumberFormat="1" applyFont="1" applyBorder="1" applyAlignment="1">
      <alignment vertical="center"/>
      <protection/>
    </xf>
    <xf numFmtId="176" fontId="4" fillId="0" borderId="39" xfId="64" applyNumberFormat="1" applyFont="1" applyBorder="1" applyAlignment="1">
      <alignment vertical="center"/>
      <protection/>
    </xf>
    <xf numFmtId="176" fontId="4" fillId="34" borderId="39" xfId="64" applyNumberFormat="1" applyFont="1" applyFill="1" applyBorder="1" applyAlignment="1" applyProtection="1">
      <alignment horizontal="center" vertical="center" shrinkToFit="1"/>
      <protection locked="0"/>
    </xf>
    <xf numFmtId="176" fontId="16" fillId="34" borderId="32" xfId="64" applyNumberFormat="1" applyFont="1" applyFill="1" applyBorder="1" applyAlignment="1" applyProtection="1">
      <alignment horizontal="right" vertical="center" shrinkToFit="1"/>
      <protection locked="0"/>
    </xf>
    <xf numFmtId="186" fontId="16" fillId="34" borderId="32" xfId="64" applyNumberFormat="1" applyFont="1" applyFill="1" applyBorder="1" applyAlignment="1" applyProtection="1">
      <alignment vertical="center" shrinkToFit="1"/>
      <protection locked="0"/>
    </xf>
    <xf numFmtId="189" fontId="16" fillId="34" borderId="30" xfId="0" applyNumberFormat="1" applyFont="1" applyFill="1" applyBorder="1" applyAlignment="1" applyProtection="1">
      <alignment vertical="center" shrinkToFit="1"/>
      <protection locked="0"/>
    </xf>
    <xf numFmtId="176" fontId="4" fillId="0" borderId="38" xfId="64" applyNumberFormat="1" applyFont="1" applyBorder="1" applyAlignment="1">
      <alignment vertical="center"/>
      <protection/>
    </xf>
    <xf numFmtId="176" fontId="4" fillId="34" borderId="38" xfId="64" applyNumberFormat="1" applyFont="1" applyFill="1" applyBorder="1" applyAlignment="1" applyProtection="1">
      <alignment horizontal="center" vertical="center" shrinkToFit="1"/>
      <protection locked="0"/>
    </xf>
    <xf numFmtId="176" fontId="16" fillId="34" borderId="29" xfId="64" applyNumberFormat="1" applyFont="1" applyFill="1" applyBorder="1" applyAlignment="1" applyProtection="1">
      <alignment horizontal="right" vertical="center" shrinkToFit="1"/>
      <protection locked="0"/>
    </xf>
    <xf numFmtId="186" fontId="16" fillId="34" borderId="29" xfId="64" applyNumberFormat="1" applyFont="1" applyFill="1" applyBorder="1" applyAlignment="1" applyProtection="1">
      <alignment vertical="center" shrinkToFit="1"/>
      <protection locked="0"/>
    </xf>
    <xf numFmtId="189" fontId="16" fillId="34" borderId="28" xfId="0" applyNumberFormat="1" applyFont="1" applyFill="1" applyBorder="1" applyAlignment="1" applyProtection="1">
      <alignment vertical="center" shrinkToFit="1"/>
      <protection locked="0"/>
    </xf>
    <xf numFmtId="176" fontId="4" fillId="0" borderId="25" xfId="64" applyNumberFormat="1" applyFont="1" applyBorder="1" applyAlignment="1" applyProtection="1">
      <alignment vertical="center" shrinkToFit="1"/>
      <protection/>
    </xf>
    <xf numFmtId="176" fontId="4" fillId="0" borderId="27" xfId="64" applyNumberFormat="1" applyFont="1" applyBorder="1" applyAlignment="1" applyProtection="1">
      <alignment vertical="center" shrinkToFit="1"/>
      <protection/>
    </xf>
    <xf numFmtId="176" fontId="16" fillId="0" borderId="27" xfId="64" applyNumberFormat="1" applyFont="1" applyBorder="1" applyAlignment="1" applyProtection="1">
      <alignment vertical="center" shrinkToFit="1"/>
      <protection/>
    </xf>
    <xf numFmtId="0" fontId="4" fillId="0" borderId="26" xfId="64" applyFont="1" applyBorder="1" applyAlignment="1" applyProtection="1">
      <alignment vertical="center" shrinkToFit="1"/>
      <protection/>
    </xf>
    <xf numFmtId="176" fontId="4" fillId="0" borderId="30" xfId="64" applyNumberFormat="1" applyFont="1" applyBorder="1" applyAlignment="1" applyProtection="1">
      <alignment vertical="center" shrinkToFit="1"/>
      <protection/>
    </xf>
    <xf numFmtId="176" fontId="4" fillId="0" borderId="32" xfId="64" applyNumberFormat="1" applyFont="1" applyBorder="1" applyAlignment="1" applyProtection="1">
      <alignment vertical="center" shrinkToFit="1"/>
      <protection/>
    </xf>
    <xf numFmtId="176" fontId="16" fillId="0" borderId="32" xfId="64" applyNumberFormat="1" applyFont="1" applyBorder="1" applyAlignment="1" applyProtection="1">
      <alignment vertical="center" shrinkToFit="1"/>
      <protection/>
    </xf>
    <xf numFmtId="0" fontId="4" fillId="0" borderId="31" xfId="64" applyFont="1" applyBorder="1" applyAlignment="1" applyProtection="1">
      <alignment vertical="center" shrinkToFit="1"/>
      <protection/>
    </xf>
    <xf numFmtId="180" fontId="16" fillId="34" borderId="30" xfId="49" applyNumberFormat="1" applyFont="1" applyFill="1" applyBorder="1" applyAlignment="1" applyProtection="1">
      <alignment horizontal="right" vertical="center" shrinkToFit="1"/>
      <protection locked="0"/>
    </xf>
    <xf numFmtId="176" fontId="4" fillId="0" borderId="28" xfId="64" applyNumberFormat="1" applyFont="1" applyBorder="1" applyAlignment="1" applyProtection="1">
      <alignment vertical="center" shrinkToFit="1"/>
      <protection/>
    </xf>
    <xf numFmtId="176" fontId="4" fillId="0" borderId="29" xfId="64" applyNumberFormat="1" applyFont="1" applyBorder="1" applyAlignment="1" applyProtection="1">
      <alignment vertical="center" shrinkToFit="1"/>
      <protection/>
    </xf>
    <xf numFmtId="176" fontId="16" fillId="0" borderId="29" xfId="64" applyNumberFormat="1" applyFont="1" applyBorder="1" applyAlignment="1" applyProtection="1">
      <alignment vertical="center" shrinkToFit="1"/>
      <protection/>
    </xf>
    <xf numFmtId="0" fontId="4" fillId="0" borderId="33" xfId="64" applyFont="1" applyBorder="1" applyAlignment="1" applyProtection="1">
      <alignment vertical="center" shrinkToFit="1"/>
      <protection/>
    </xf>
    <xf numFmtId="180" fontId="16" fillId="34" borderId="28" xfId="49" applyNumberFormat="1" applyFont="1" applyFill="1" applyBorder="1" applyAlignment="1" applyProtection="1">
      <alignment horizontal="right" vertical="center" shrinkToFit="1"/>
      <protection locked="0"/>
    </xf>
    <xf numFmtId="0" fontId="4" fillId="0" borderId="37" xfId="0" applyFont="1" applyBorder="1" applyAlignment="1">
      <alignment horizontal="center" vertical="center" shrinkToFit="1"/>
    </xf>
    <xf numFmtId="0" fontId="4" fillId="35" borderId="37" xfId="0" applyFont="1" applyFill="1" applyBorder="1" applyAlignment="1" applyProtection="1">
      <alignment vertical="center" shrinkToFit="1"/>
      <protection/>
    </xf>
    <xf numFmtId="0" fontId="4" fillId="0" borderId="39" xfId="0" applyFont="1" applyBorder="1" applyAlignment="1">
      <alignment horizontal="center" vertical="center" shrinkToFit="1"/>
    </xf>
    <xf numFmtId="0" fontId="4" fillId="0" borderId="31" xfId="0" applyFont="1" applyBorder="1" applyAlignment="1" applyProtection="1">
      <alignment vertical="center" shrinkToFit="1"/>
      <protection locked="0"/>
    </xf>
    <xf numFmtId="0" fontId="4" fillId="35" borderId="39" xfId="0" applyFont="1" applyFill="1" applyBorder="1" applyAlignment="1" applyProtection="1">
      <alignment vertical="center" shrinkToFit="1"/>
      <protection/>
    </xf>
    <xf numFmtId="0" fontId="4" fillId="0" borderId="31" xfId="0" applyFont="1" applyBorder="1" applyAlignment="1">
      <alignment vertical="center" shrinkToFit="1"/>
    </xf>
    <xf numFmtId="0" fontId="4" fillId="35" borderId="39" xfId="0" applyFont="1" applyFill="1" applyBorder="1" applyAlignment="1">
      <alignment vertical="center" shrinkToFit="1"/>
    </xf>
    <xf numFmtId="0" fontId="4" fillId="34" borderId="32" xfId="0" applyFont="1" applyFill="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7" xfId="0" applyFont="1" applyBorder="1" applyAlignment="1">
      <alignment horizontal="center" vertical="center"/>
    </xf>
    <xf numFmtId="0" fontId="4" fillId="0" borderId="27" xfId="0" applyFont="1" applyBorder="1" applyAlignment="1">
      <alignment vertical="center"/>
    </xf>
    <xf numFmtId="0" fontId="4" fillId="35" borderId="37" xfId="0" applyFont="1" applyFill="1" applyBorder="1" applyAlignment="1" applyProtection="1">
      <alignment vertical="center" shrinkToFit="1"/>
      <protection locked="0"/>
    </xf>
    <xf numFmtId="0" fontId="4" fillId="0" borderId="39" xfId="0" applyFont="1" applyBorder="1" applyAlignment="1">
      <alignment horizontal="center" vertical="center"/>
    </xf>
    <xf numFmtId="0" fontId="4" fillId="0" borderId="32" xfId="0" applyFont="1" applyBorder="1" applyAlignment="1">
      <alignment vertical="center"/>
    </xf>
    <xf numFmtId="0" fontId="4" fillId="35" borderId="39" xfId="0" applyFont="1" applyFill="1" applyBorder="1" applyAlignment="1" applyProtection="1">
      <alignment vertical="center" shrinkToFit="1"/>
      <protection locked="0"/>
    </xf>
    <xf numFmtId="0" fontId="4" fillId="0" borderId="30" xfId="0" applyFont="1" applyBorder="1" applyAlignment="1">
      <alignment vertical="center"/>
    </xf>
    <xf numFmtId="0" fontId="4" fillId="0" borderId="32" xfId="0" applyFont="1" applyBorder="1" applyAlignment="1" applyProtection="1">
      <alignment vertical="center" shrinkToFit="1"/>
      <protection locked="0"/>
    </xf>
    <xf numFmtId="0" fontId="4" fillId="0" borderId="38" xfId="0" applyFont="1" applyBorder="1" applyAlignment="1">
      <alignment horizontal="center" vertical="center"/>
    </xf>
    <xf numFmtId="0" fontId="4" fillId="0" borderId="28" xfId="0" applyFont="1" applyBorder="1" applyAlignment="1">
      <alignment vertical="center"/>
    </xf>
    <xf numFmtId="0" fontId="4" fillId="35" borderId="38" xfId="0" applyFont="1" applyFill="1" applyBorder="1" applyAlignment="1" applyProtection="1">
      <alignment vertical="center" shrinkToFit="1"/>
      <protection locked="0"/>
    </xf>
    <xf numFmtId="0" fontId="4" fillId="0" borderId="40" xfId="66" applyFont="1" applyBorder="1" applyAlignment="1" applyProtection="1">
      <alignment horizontal="center" vertical="center" wrapText="1"/>
      <protection/>
    </xf>
    <xf numFmtId="0" fontId="4" fillId="0" borderId="42" xfId="66" applyFont="1" applyBorder="1" applyAlignment="1" applyProtection="1">
      <alignment horizontal="center" vertical="center" wrapText="1"/>
      <protection/>
    </xf>
    <xf numFmtId="0" fontId="4" fillId="0" borderId="51" xfId="66" applyFont="1" applyBorder="1" applyAlignment="1" applyProtection="1">
      <alignment horizontal="right" vertical="center"/>
      <protection/>
    </xf>
    <xf numFmtId="0" fontId="4" fillId="0" borderId="52" xfId="66" applyFont="1" applyBorder="1" applyAlignment="1" applyProtection="1">
      <alignment horizontal="right" vertical="center"/>
      <protection/>
    </xf>
    <xf numFmtId="0" fontId="4" fillId="0" borderId="18" xfId="0" applyFont="1" applyBorder="1" applyAlignment="1" applyProtection="1">
      <alignment horizontal="center" vertical="center" shrinkToFit="1"/>
      <protection/>
    </xf>
    <xf numFmtId="177" fontId="4" fillId="0" borderId="24" xfId="0" applyNumberFormat="1" applyFont="1" applyFill="1" applyBorder="1" applyAlignment="1" applyProtection="1">
      <alignment horizontal="center" vertical="center" shrinkToFit="1"/>
      <protection/>
    </xf>
    <xf numFmtId="180" fontId="12" fillId="0" borderId="22" xfId="49" applyNumberFormat="1" applyFont="1" applyBorder="1" applyAlignment="1" applyProtection="1">
      <alignment vertical="center"/>
      <protection/>
    </xf>
    <xf numFmtId="180" fontId="12" fillId="0" borderId="18" xfId="49" applyNumberFormat="1" applyFont="1" applyBorder="1" applyAlignment="1" applyProtection="1">
      <alignment vertical="center"/>
      <protection/>
    </xf>
    <xf numFmtId="180" fontId="18" fillId="0" borderId="22" xfId="49" applyNumberFormat="1" applyFont="1" applyFill="1" applyBorder="1" applyAlignment="1">
      <alignment horizontal="right" vertical="center"/>
    </xf>
    <xf numFmtId="180" fontId="12" fillId="0" borderId="24" xfId="49" applyNumberFormat="1" applyFont="1" applyBorder="1" applyAlignment="1" applyProtection="1">
      <alignment vertical="center"/>
      <protection/>
    </xf>
    <xf numFmtId="180" fontId="12" fillId="0" borderId="19" xfId="49" applyNumberFormat="1" applyFont="1" applyBorder="1" applyAlignment="1" applyProtection="1">
      <alignment vertical="center"/>
      <protection/>
    </xf>
    <xf numFmtId="180" fontId="16" fillId="34" borderId="24" xfId="0" applyNumberFormat="1" applyFont="1" applyFill="1" applyBorder="1" applyAlignment="1" applyProtection="1">
      <alignment horizontal="center" vertical="center" shrinkToFit="1"/>
      <protection locked="0"/>
    </xf>
    <xf numFmtId="188" fontId="16" fillId="34" borderId="53" xfId="0" applyNumberFormat="1" applyFont="1" applyFill="1" applyBorder="1" applyAlignment="1" applyProtection="1">
      <alignment horizontal="center" vertical="center" shrinkToFit="1"/>
      <protection locked="0"/>
    </xf>
    <xf numFmtId="188" fontId="16" fillId="34" borderId="54" xfId="0" applyNumberFormat="1" applyFont="1" applyFill="1" applyBorder="1" applyAlignment="1" applyProtection="1">
      <alignment horizontal="center" vertical="center" shrinkToFit="1"/>
      <protection locked="0"/>
    </xf>
    <xf numFmtId="188" fontId="16" fillId="34" borderId="24" xfId="0" applyNumberFormat="1" applyFont="1" applyFill="1" applyBorder="1" applyAlignment="1" applyProtection="1">
      <alignment horizontal="center" vertical="center" shrinkToFit="1"/>
      <protection locked="0"/>
    </xf>
    <xf numFmtId="0" fontId="16" fillId="34" borderId="32" xfId="0" applyFont="1" applyFill="1" applyBorder="1" applyAlignment="1" applyProtection="1">
      <alignment horizontal="right" vertical="center" shrinkToFit="1"/>
      <protection locked="0"/>
    </xf>
    <xf numFmtId="0" fontId="16" fillId="34" borderId="29" xfId="0" applyFont="1" applyFill="1" applyBorder="1" applyAlignment="1" applyProtection="1">
      <alignment horizontal="right" vertical="center" shrinkToFit="1"/>
      <protection locked="0"/>
    </xf>
    <xf numFmtId="186" fontId="16" fillId="34" borderId="32" xfId="0" applyNumberFormat="1" applyFont="1" applyFill="1" applyBorder="1" applyAlignment="1" applyProtection="1">
      <alignment horizontal="right" vertical="center" shrinkToFit="1"/>
      <protection locked="0"/>
    </xf>
    <xf numFmtId="186" fontId="16" fillId="34" borderId="29" xfId="0" applyNumberFormat="1" applyFont="1" applyFill="1" applyBorder="1" applyAlignment="1" applyProtection="1">
      <alignment horizontal="right" vertical="center" shrinkToFit="1"/>
      <protection locked="0"/>
    </xf>
    <xf numFmtId="176" fontId="16" fillId="34" borderId="39" xfId="0" applyNumberFormat="1" applyFont="1" applyFill="1" applyBorder="1" applyAlignment="1" applyProtection="1">
      <alignment horizontal="right" vertical="center" shrinkToFit="1"/>
      <protection locked="0"/>
    </xf>
    <xf numFmtId="176" fontId="16" fillId="34" borderId="30" xfId="0" applyNumberFormat="1" applyFont="1" applyFill="1" applyBorder="1" applyAlignment="1" applyProtection="1">
      <alignment horizontal="right" vertical="center" shrinkToFit="1"/>
      <protection locked="0"/>
    </xf>
    <xf numFmtId="183" fontId="16" fillId="34" borderId="32" xfId="0" applyNumberFormat="1" applyFont="1" applyFill="1" applyBorder="1" applyAlignment="1" applyProtection="1">
      <alignment horizontal="right" vertical="center" shrinkToFit="1"/>
      <protection locked="0"/>
    </xf>
    <xf numFmtId="176" fontId="16" fillId="34" borderId="38" xfId="0" applyNumberFormat="1" applyFont="1" applyFill="1" applyBorder="1" applyAlignment="1" applyProtection="1">
      <alignment horizontal="right" vertical="center" shrinkToFit="1"/>
      <protection locked="0"/>
    </xf>
    <xf numFmtId="176" fontId="16" fillId="34" borderId="28" xfId="0" applyNumberFormat="1" applyFont="1" applyFill="1" applyBorder="1" applyAlignment="1" applyProtection="1">
      <alignment horizontal="right" vertical="center" shrinkToFit="1"/>
      <protection locked="0"/>
    </xf>
    <xf numFmtId="183" fontId="16" fillId="34" borderId="29" xfId="0" applyNumberFormat="1" applyFont="1" applyFill="1" applyBorder="1" applyAlignment="1" applyProtection="1">
      <alignment horizontal="right" vertical="center" shrinkToFit="1"/>
      <protection locked="0"/>
    </xf>
    <xf numFmtId="0" fontId="4" fillId="35" borderId="26" xfId="0" applyFont="1" applyFill="1" applyBorder="1" applyAlignment="1" applyProtection="1">
      <alignment horizontal="center" vertical="center" shrinkToFit="1"/>
      <protection locked="0"/>
    </xf>
    <xf numFmtId="0" fontId="4" fillId="35" borderId="31" xfId="0" applyFont="1" applyFill="1" applyBorder="1" applyAlignment="1" applyProtection="1">
      <alignment horizontal="center" vertical="center" shrinkToFit="1"/>
      <protection locked="0"/>
    </xf>
    <xf numFmtId="0" fontId="4" fillId="35" borderId="33" xfId="0" applyFont="1" applyFill="1" applyBorder="1" applyAlignment="1" applyProtection="1">
      <alignment horizontal="center" vertical="center" shrinkToFit="1"/>
      <protection locked="0"/>
    </xf>
    <xf numFmtId="0" fontId="4" fillId="35" borderId="39" xfId="0" applyFont="1" applyFill="1" applyBorder="1" applyAlignment="1" applyProtection="1">
      <alignment horizontal="left" vertical="center" shrinkToFit="1"/>
      <protection locked="0"/>
    </xf>
    <xf numFmtId="0" fontId="4" fillId="35" borderId="38" xfId="0" applyFont="1" applyFill="1" applyBorder="1" applyAlignment="1" applyProtection="1">
      <alignment horizontal="left" vertical="center" shrinkToFit="1"/>
      <protection locked="0"/>
    </xf>
    <xf numFmtId="0" fontId="16" fillId="34" borderId="39" xfId="0" applyFont="1" applyFill="1" applyBorder="1" applyAlignment="1" applyProtection="1">
      <alignment vertical="center" shrinkToFit="1"/>
      <protection locked="0"/>
    </xf>
    <xf numFmtId="0" fontId="16" fillId="34" borderId="38" xfId="0" applyFont="1" applyFill="1" applyBorder="1" applyAlignment="1" applyProtection="1">
      <alignment vertical="center" shrinkToFit="1"/>
      <protection locked="0"/>
    </xf>
    <xf numFmtId="0" fontId="16" fillId="35" borderId="39" xfId="0" applyFont="1" applyFill="1" applyBorder="1" applyAlignment="1" applyProtection="1">
      <alignment vertical="center" shrinkToFit="1"/>
      <protection/>
    </xf>
    <xf numFmtId="0" fontId="4" fillId="35" borderId="39" xfId="0" applyFont="1" applyFill="1" applyBorder="1" applyAlignment="1" applyProtection="1">
      <alignment horizontal="left" vertical="center" shrinkToFit="1"/>
      <protection/>
    </xf>
    <xf numFmtId="188" fontId="16" fillId="0" borderId="53" xfId="0" applyNumberFormat="1" applyFont="1" applyFill="1" applyBorder="1" applyAlignment="1" applyProtection="1">
      <alignment horizontal="center" vertical="center" shrinkToFit="1"/>
      <protection/>
    </xf>
    <xf numFmtId="188" fontId="16" fillId="0" borderId="54" xfId="0" applyNumberFormat="1" applyFont="1" applyFill="1" applyBorder="1" applyAlignment="1" applyProtection="1">
      <alignment horizontal="center" vertical="center" shrinkToFit="1"/>
      <protection/>
    </xf>
    <xf numFmtId="188" fontId="16" fillId="0" borderId="24" xfId="0" applyNumberFormat="1" applyFont="1" applyFill="1" applyBorder="1" applyAlignment="1" applyProtection="1">
      <alignment horizontal="center" vertical="center" shrinkToFit="1"/>
      <protection/>
    </xf>
    <xf numFmtId="0" fontId="102" fillId="0" borderId="23" xfId="64" applyFont="1" applyBorder="1" applyAlignment="1">
      <alignment horizontal="center" vertical="center" wrapText="1"/>
      <protection/>
    </xf>
    <xf numFmtId="0" fontId="102" fillId="0" borderId="21" xfId="64" applyFont="1" applyBorder="1" applyAlignment="1">
      <alignment horizontal="center" vertical="center"/>
      <protection/>
    </xf>
    <xf numFmtId="0" fontId="102" fillId="0" borderId="23" xfId="64" applyFont="1" applyBorder="1" applyAlignment="1">
      <alignment horizontal="center" vertical="center"/>
      <protection/>
    </xf>
    <xf numFmtId="0" fontId="103" fillId="0" borderId="16" xfId="66" applyFont="1" applyBorder="1" applyAlignment="1">
      <alignment horizontal="distributed" vertical="center"/>
      <protection/>
    </xf>
    <xf numFmtId="0" fontId="107" fillId="0" borderId="24" xfId="66" applyFont="1" applyBorder="1" applyAlignment="1">
      <alignment horizontal="distributed" vertical="center" wrapText="1"/>
      <protection/>
    </xf>
    <xf numFmtId="0" fontId="103" fillId="0" borderId="17" xfId="66" applyFont="1" applyBorder="1" applyAlignment="1">
      <alignment horizontal="center" vertical="center"/>
      <protection/>
    </xf>
    <xf numFmtId="0" fontId="102" fillId="0" borderId="55" xfId="64" applyFont="1" applyBorder="1">
      <alignment/>
      <protection/>
    </xf>
    <xf numFmtId="0" fontId="102" fillId="0" borderId="22" xfId="64" applyFont="1" applyBorder="1">
      <alignment/>
      <protection/>
    </xf>
    <xf numFmtId="0" fontId="102" fillId="0" borderId="0" xfId="64" applyFont="1" applyFill="1">
      <alignment/>
      <protection/>
    </xf>
    <xf numFmtId="0" fontId="102" fillId="0" borderId="0" xfId="64" applyFont="1" applyFill="1" applyBorder="1" applyAlignment="1">
      <alignment horizontal="distributed" vertical="center" indent="7"/>
      <protection/>
    </xf>
    <xf numFmtId="0" fontId="102" fillId="0" borderId="0" xfId="64" applyFont="1" applyFill="1" applyBorder="1" applyAlignment="1">
      <alignment vertical="center"/>
      <protection/>
    </xf>
    <xf numFmtId="38" fontId="102" fillId="0" borderId="0" xfId="51" applyFont="1" applyFill="1" applyBorder="1" applyAlignment="1">
      <alignment/>
    </xf>
    <xf numFmtId="0" fontId="102" fillId="0" borderId="0" xfId="64" applyFont="1" applyFill="1" applyBorder="1">
      <alignment/>
      <protection/>
    </xf>
    <xf numFmtId="0" fontId="108" fillId="0" borderId="0" xfId="64" applyFont="1">
      <alignment/>
      <protection/>
    </xf>
    <xf numFmtId="0" fontId="108" fillId="0" borderId="0" xfId="64" applyFont="1" applyFill="1">
      <alignment/>
      <protection/>
    </xf>
    <xf numFmtId="0" fontId="109" fillId="0" borderId="0" xfId="64" applyFont="1" applyFill="1" applyAlignment="1">
      <alignment/>
      <protection/>
    </xf>
    <xf numFmtId="0" fontId="102" fillId="35" borderId="0" xfId="64" applyFont="1" applyFill="1">
      <alignment/>
      <protection/>
    </xf>
    <xf numFmtId="0" fontId="108" fillId="0" borderId="0" xfId="64" applyFont="1" applyFill="1" applyAlignment="1">
      <alignment/>
      <protection/>
    </xf>
    <xf numFmtId="0" fontId="109" fillId="0" borderId="0" xfId="64" applyFont="1" applyAlignment="1">
      <alignment/>
      <protection/>
    </xf>
    <xf numFmtId="0" fontId="108" fillId="0" borderId="0" xfId="64" applyFont="1" applyAlignment="1">
      <alignment/>
      <protection/>
    </xf>
    <xf numFmtId="0" fontId="109" fillId="0" borderId="0" xfId="64" applyFont="1">
      <alignment/>
      <protection/>
    </xf>
    <xf numFmtId="0" fontId="102" fillId="0" borderId="10" xfId="66" applyFont="1" applyBorder="1" applyAlignment="1">
      <alignment vertical="center"/>
      <protection/>
    </xf>
    <xf numFmtId="0" fontId="102" fillId="0" borderId="22" xfId="64" applyFont="1" applyBorder="1" applyAlignment="1">
      <alignment vertical="center"/>
      <protection/>
    </xf>
    <xf numFmtId="0" fontId="103" fillId="0" borderId="56" xfId="66" applyFont="1" applyBorder="1" applyAlignment="1">
      <alignment horizontal="distributed" vertical="center"/>
      <protection/>
    </xf>
    <xf numFmtId="0" fontId="106" fillId="0" borderId="56" xfId="66" applyFont="1" applyBorder="1" applyAlignment="1">
      <alignment horizontal="right" vertical="top"/>
      <protection/>
    </xf>
    <xf numFmtId="0" fontId="106" fillId="0" borderId="56" xfId="66" applyFont="1" applyFill="1" applyBorder="1" applyAlignment="1">
      <alignment horizontal="right" vertical="top"/>
      <protection/>
    </xf>
    <xf numFmtId="0" fontId="106" fillId="0" borderId="57" xfId="66" applyFont="1" applyFill="1" applyBorder="1" applyAlignment="1">
      <alignment horizontal="right" vertical="top"/>
      <protection/>
    </xf>
    <xf numFmtId="0" fontId="106" fillId="0" borderId="58" xfId="66" applyFont="1" applyFill="1" applyBorder="1" applyAlignment="1">
      <alignment horizontal="right" vertical="top"/>
      <protection/>
    </xf>
    <xf numFmtId="0" fontId="106" fillId="0" borderId="59" xfId="66" applyFont="1" applyFill="1" applyBorder="1" applyAlignment="1">
      <alignment horizontal="right" vertical="top"/>
      <protection/>
    </xf>
    <xf numFmtId="0" fontId="106" fillId="0" borderId="60" xfId="66" applyFont="1" applyFill="1" applyBorder="1" applyAlignment="1">
      <alignment horizontal="right" vertical="top"/>
      <protection/>
    </xf>
    <xf numFmtId="0" fontId="106" fillId="0" borderId="60" xfId="66" applyFont="1" applyBorder="1" applyAlignment="1">
      <alignment horizontal="right" vertical="top"/>
      <protection/>
    </xf>
    <xf numFmtId="0" fontId="103" fillId="0" borderId="61" xfId="66" applyFont="1" applyBorder="1" applyAlignment="1">
      <alignment vertical="center"/>
      <protection/>
    </xf>
    <xf numFmtId="0" fontId="103" fillId="0" borderId="61" xfId="66" applyFont="1" applyBorder="1" applyAlignment="1">
      <alignment horizontal="center" vertical="center"/>
      <protection/>
    </xf>
    <xf numFmtId="0" fontId="109" fillId="0" borderId="0" xfId="66" applyFont="1" applyFill="1" applyAlignment="1">
      <alignment vertical="center"/>
      <protection/>
    </xf>
    <xf numFmtId="0" fontId="4" fillId="0" borderId="30" xfId="0" applyFont="1" applyBorder="1" applyAlignment="1" applyProtection="1">
      <alignment vertical="center" shrinkToFit="1"/>
      <protection/>
    </xf>
    <xf numFmtId="0" fontId="0" fillId="0" borderId="62" xfId="0" applyBorder="1" applyAlignment="1">
      <alignment/>
    </xf>
    <xf numFmtId="0" fontId="2" fillId="0" borderId="63" xfId="64" applyFont="1" applyBorder="1" applyAlignment="1">
      <alignment horizontal="center" vertical="center" wrapText="1"/>
      <protection/>
    </xf>
    <xf numFmtId="0" fontId="2" fillId="0" borderId="64" xfId="64" applyFont="1" applyBorder="1" applyAlignment="1">
      <alignment horizontal="center" vertical="center"/>
      <protection/>
    </xf>
    <xf numFmtId="0" fontId="2" fillId="0" borderId="65" xfId="64" applyFont="1" applyBorder="1" applyAlignment="1">
      <alignment horizontal="left" vertical="center" indent="1"/>
      <protection/>
    </xf>
    <xf numFmtId="0" fontId="2" fillId="0" borderId="66" xfId="64" applyFont="1" applyBorder="1" applyAlignment="1">
      <alignment horizontal="left" vertical="center" indent="1"/>
      <protection/>
    </xf>
    <xf numFmtId="0" fontId="2" fillId="0" borderId="67" xfId="64" applyFont="1" applyBorder="1" applyAlignment="1">
      <alignment horizontal="center" vertical="center"/>
      <protection/>
    </xf>
    <xf numFmtId="0" fontId="2" fillId="0" borderId="68" xfId="64" applyFont="1" applyBorder="1" applyAlignment="1">
      <alignment horizontal="center" vertical="center"/>
      <protection/>
    </xf>
    <xf numFmtId="0" fontId="2" fillId="0" borderId="69" xfId="64" applyFont="1" applyBorder="1" applyAlignment="1">
      <alignment horizontal="center" vertical="center"/>
      <protection/>
    </xf>
    <xf numFmtId="0" fontId="2" fillId="0" borderId="70" xfId="64" applyFont="1" applyBorder="1" applyAlignment="1">
      <alignment horizontal="center" vertical="center"/>
      <protection/>
    </xf>
    <xf numFmtId="0" fontId="2" fillId="0" borderId="32" xfId="64" applyFont="1" applyBorder="1" applyAlignment="1">
      <alignment horizontal="center" vertical="center"/>
      <protection/>
    </xf>
    <xf numFmtId="0" fontId="2" fillId="0" borderId="71" xfId="64" applyFont="1" applyBorder="1" applyAlignment="1">
      <alignment horizontal="center" vertical="center"/>
      <protection/>
    </xf>
    <xf numFmtId="0" fontId="0" fillId="0" borderId="72" xfId="0" applyBorder="1" applyAlignment="1">
      <alignment/>
    </xf>
    <xf numFmtId="0" fontId="2" fillId="0" borderId="73" xfId="0" applyFont="1" applyBorder="1" applyAlignment="1">
      <alignment horizontal="left" vertical="center" indent="1"/>
    </xf>
    <xf numFmtId="0" fontId="2" fillId="0" borderId="70" xfId="0" applyFont="1" applyBorder="1" applyAlignment="1">
      <alignment horizontal="center"/>
    </xf>
    <xf numFmtId="0" fontId="2" fillId="0" borderId="32" xfId="0" applyFont="1" applyBorder="1" applyAlignment="1">
      <alignment horizontal="center"/>
    </xf>
    <xf numFmtId="0" fontId="2" fillId="0" borderId="36" xfId="0" applyFont="1" applyBorder="1" applyAlignment="1">
      <alignment horizontal="center"/>
    </xf>
    <xf numFmtId="0" fontId="2" fillId="0" borderId="71" xfId="0" applyFont="1" applyBorder="1" applyAlignment="1">
      <alignment horizontal="center"/>
    </xf>
    <xf numFmtId="0" fontId="2" fillId="0" borderId="73" xfId="64" applyFont="1" applyBorder="1" applyAlignment="1">
      <alignment horizontal="left" vertical="center" indent="1"/>
      <protection/>
    </xf>
    <xf numFmtId="0" fontId="22" fillId="34" borderId="32" xfId="0" applyFont="1" applyFill="1" applyBorder="1" applyAlignment="1" applyProtection="1">
      <alignment horizontal="center" vertical="center"/>
      <protection locked="0"/>
    </xf>
    <xf numFmtId="0" fontId="22" fillId="34" borderId="29" xfId="0" applyFont="1" applyFill="1" applyBorder="1" applyAlignment="1" applyProtection="1">
      <alignment horizontal="center" vertical="center"/>
      <protection locked="0"/>
    </xf>
    <xf numFmtId="0" fontId="23" fillId="0" borderId="0" xfId="0" applyFont="1" applyAlignment="1">
      <alignment vertical="center"/>
    </xf>
    <xf numFmtId="0" fontId="23" fillId="0" borderId="0" xfId="0" applyFont="1" applyAlignment="1">
      <alignment vertical="center" shrinkToFit="1"/>
    </xf>
    <xf numFmtId="0" fontId="23" fillId="0" borderId="21" xfId="0" applyFont="1" applyBorder="1" applyAlignment="1">
      <alignment vertical="center"/>
    </xf>
    <xf numFmtId="0" fontId="23" fillId="0" borderId="22" xfId="0" applyFont="1" applyBorder="1" applyAlignment="1">
      <alignment horizontal="center" vertical="center"/>
    </xf>
    <xf numFmtId="0" fontId="23" fillId="0" borderId="22" xfId="0" applyFont="1" applyBorder="1" applyAlignment="1">
      <alignment horizontal="center" vertical="center" shrinkToFit="1"/>
    </xf>
    <xf numFmtId="0" fontId="23" fillId="0" borderId="22" xfId="0" applyFont="1" applyBorder="1" applyAlignment="1">
      <alignment vertical="center"/>
    </xf>
    <xf numFmtId="0" fontId="23" fillId="0" borderId="21" xfId="0" applyFont="1" applyBorder="1" applyAlignment="1">
      <alignment vertical="center" shrinkToFit="1"/>
    </xf>
    <xf numFmtId="0" fontId="23" fillId="0" borderId="23" xfId="0" applyFont="1" applyBorder="1" applyAlignment="1">
      <alignment vertical="center"/>
    </xf>
    <xf numFmtId="0" fontId="23" fillId="0" borderId="13" xfId="0" applyFont="1" applyBorder="1" applyAlignment="1">
      <alignment vertical="center" shrinkToFit="1"/>
    </xf>
    <xf numFmtId="0" fontId="23" fillId="0" borderId="13" xfId="0" applyFont="1" applyBorder="1" applyAlignment="1">
      <alignment vertical="center"/>
    </xf>
    <xf numFmtId="0" fontId="23" fillId="0" borderId="22" xfId="0" applyFont="1" applyBorder="1" applyAlignment="1">
      <alignment vertical="center" shrinkToFit="1"/>
    </xf>
    <xf numFmtId="0" fontId="23" fillId="0" borderId="16" xfId="0" applyFont="1" applyBorder="1" applyAlignment="1">
      <alignment vertical="center"/>
    </xf>
    <xf numFmtId="0" fontId="23" fillId="0" borderId="37" xfId="0" applyFont="1" applyBorder="1" applyAlignment="1">
      <alignment vertical="center" shrinkToFit="1"/>
    </xf>
    <xf numFmtId="0" fontId="23" fillId="0" borderId="39" xfId="0" applyFont="1" applyBorder="1" applyAlignment="1">
      <alignment vertical="center" shrinkToFit="1"/>
    </xf>
    <xf numFmtId="0" fontId="23" fillId="0" borderId="23" xfId="0" applyFont="1" applyBorder="1" applyAlignment="1">
      <alignment vertical="center" shrinkToFit="1"/>
    </xf>
    <xf numFmtId="0" fontId="23" fillId="0" borderId="38" xfId="0" applyFont="1" applyBorder="1" applyAlignment="1">
      <alignment vertical="center" shrinkToFit="1"/>
    </xf>
    <xf numFmtId="0" fontId="23" fillId="0" borderId="24" xfId="0" applyFont="1" applyBorder="1" applyAlignment="1">
      <alignment vertical="center" shrinkToFit="1"/>
    </xf>
    <xf numFmtId="0" fontId="23" fillId="0" borderId="17" xfId="0" applyFont="1" applyBorder="1" applyAlignment="1">
      <alignment vertical="center" shrinkToFit="1"/>
    </xf>
    <xf numFmtId="0" fontId="23" fillId="0" borderId="24" xfId="0" applyFont="1" applyBorder="1" applyAlignment="1">
      <alignment vertical="center"/>
    </xf>
    <xf numFmtId="0" fontId="23" fillId="0" borderId="18" xfId="0" applyFont="1" applyBorder="1" applyAlignment="1">
      <alignment vertical="center"/>
    </xf>
    <xf numFmtId="0" fontId="23" fillId="0" borderId="0" xfId="0" applyFont="1" applyBorder="1" applyAlignment="1">
      <alignment vertical="center" shrinkToFit="1"/>
    </xf>
    <xf numFmtId="0" fontId="23" fillId="0" borderId="14" xfId="0" applyFont="1" applyBorder="1" applyAlignment="1">
      <alignment vertical="center" shrinkToFit="1"/>
    </xf>
    <xf numFmtId="0" fontId="23" fillId="0" borderId="18" xfId="0" applyFont="1" applyBorder="1" applyAlignment="1">
      <alignment vertical="center" shrinkToFit="1"/>
    </xf>
    <xf numFmtId="0" fontId="23" fillId="0" borderId="16" xfId="0" applyFont="1" applyBorder="1" applyAlignment="1">
      <alignment vertical="center" shrinkToFit="1"/>
    </xf>
    <xf numFmtId="0" fontId="23" fillId="0" borderId="25" xfId="0" applyFont="1" applyBorder="1" applyAlignment="1">
      <alignment vertical="center" shrinkToFit="1"/>
    </xf>
    <xf numFmtId="0" fontId="23" fillId="0" borderId="30" xfId="0" applyFont="1" applyBorder="1" applyAlignment="1">
      <alignment vertical="center" shrinkToFit="1"/>
    </xf>
    <xf numFmtId="0" fontId="23" fillId="0" borderId="28" xfId="0" applyFont="1" applyBorder="1" applyAlignment="1">
      <alignment vertical="center" shrinkToFit="1"/>
    </xf>
    <xf numFmtId="0" fontId="23" fillId="0" borderId="10" xfId="0" applyFont="1" applyBorder="1" applyAlignment="1">
      <alignment vertical="center"/>
    </xf>
    <xf numFmtId="0" fontId="23" fillId="0" borderId="12" xfId="0" applyFont="1" applyBorder="1" applyAlignment="1">
      <alignment vertical="center" shrinkToFit="1"/>
    </xf>
    <xf numFmtId="0" fontId="23" fillId="0" borderId="20" xfId="0" applyFont="1" applyBorder="1" applyAlignment="1">
      <alignment vertical="center" shrinkToFit="1"/>
    </xf>
    <xf numFmtId="0" fontId="110" fillId="0" borderId="23" xfId="0" applyFont="1" applyBorder="1" applyAlignment="1">
      <alignment vertical="center" shrinkToFit="1"/>
    </xf>
    <xf numFmtId="0" fontId="23" fillId="0" borderId="74" xfId="0" applyFont="1" applyBorder="1" applyAlignment="1">
      <alignment vertical="center" shrinkToFit="1"/>
    </xf>
    <xf numFmtId="0" fontId="21" fillId="0" borderId="28" xfId="0" applyFont="1" applyBorder="1" applyAlignment="1">
      <alignment vertical="center" shrinkToFit="1"/>
    </xf>
    <xf numFmtId="0" fontId="21" fillId="0" borderId="38" xfId="0" applyFont="1" applyBorder="1" applyAlignment="1">
      <alignment vertical="center" shrinkToFit="1"/>
    </xf>
    <xf numFmtId="0" fontId="23" fillId="0" borderId="10" xfId="0" applyFont="1" applyBorder="1" applyAlignment="1">
      <alignment vertical="center" shrinkToFit="1"/>
    </xf>
    <xf numFmtId="0" fontId="4" fillId="0" borderId="14" xfId="64" applyFont="1" applyBorder="1" applyAlignment="1">
      <alignment horizontal="left" vertical="center"/>
      <protection/>
    </xf>
    <xf numFmtId="0" fontId="4" fillId="0" borderId="15" xfId="64" applyFont="1" applyBorder="1" applyAlignment="1">
      <alignment horizontal="left" vertical="center"/>
      <protection/>
    </xf>
    <xf numFmtId="0" fontId="4" fillId="0" borderId="14" xfId="64" applyFont="1" applyBorder="1">
      <alignment/>
      <protection/>
    </xf>
    <xf numFmtId="0" fontId="4" fillId="0" borderId="12" xfId="64" applyFont="1" applyBorder="1" applyAlignment="1">
      <alignment vertical="center" wrapText="1"/>
      <protection/>
    </xf>
    <xf numFmtId="0" fontId="4" fillId="0" borderId="12" xfId="64" applyFont="1" applyBorder="1" applyAlignment="1">
      <alignment horizontal="left" vertical="center" wrapText="1"/>
      <protection/>
    </xf>
    <xf numFmtId="0" fontId="102" fillId="0" borderId="75" xfId="64" applyFont="1" applyBorder="1" applyAlignment="1">
      <alignment horizontal="distributed" vertical="distributed" textRotation="255"/>
      <protection/>
    </xf>
    <xf numFmtId="0" fontId="21" fillId="0" borderId="0" xfId="0" applyFont="1" applyAlignment="1">
      <alignment vertical="center"/>
    </xf>
    <xf numFmtId="176" fontId="23" fillId="0" borderId="32" xfId="64" applyNumberFormat="1" applyFont="1" applyBorder="1" applyAlignment="1" applyProtection="1">
      <alignment horizontal="center" vertical="center"/>
      <protection locked="0"/>
    </xf>
    <xf numFmtId="176" fontId="23" fillId="0" borderId="29" xfId="64" applyNumberFormat="1" applyFont="1" applyBorder="1" applyAlignment="1" applyProtection="1">
      <alignment horizontal="center" vertical="center"/>
      <protection locked="0"/>
    </xf>
    <xf numFmtId="176" fontId="4" fillId="0" borderId="30" xfId="64" applyNumberFormat="1" applyFont="1" applyBorder="1" applyAlignment="1" applyProtection="1">
      <alignment horizontal="right" vertical="center" shrinkToFit="1"/>
      <protection locked="0"/>
    </xf>
    <xf numFmtId="176" fontId="4" fillId="0" borderId="28" xfId="64" applyNumberFormat="1" applyFont="1" applyBorder="1" applyAlignment="1" applyProtection="1">
      <alignment horizontal="right" vertical="center" shrinkToFit="1"/>
      <protection locked="0"/>
    </xf>
    <xf numFmtId="176" fontId="4" fillId="0" borderId="31" xfId="64" applyNumberFormat="1" applyFont="1" applyBorder="1" applyAlignment="1" applyProtection="1">
      <alignment horizontal="left" vertical="center" shrinkToFit="1"/>
      <protection locked="0"/>
    </xf>
    <xf numFmtId="176" fontId="4" fillId="0" borderId="33" xfId="64" applyNumberFormat="1" applyFont="1" applyBorder="1" applyAlignment="1" applyProtection="1">
      <alignment horizontal="left" vertical="center" shrinkToFit="1"/>
      <protection locked="0"/>
    </xf>
    <xf numFmtId="176" fontId="4" fillId="0" borderId="32" xfId="64" applyNumberFormat="1" applyFont="1" applyBorder="1" applyAlignment="1" applyProtection="1">
      <alignment horizontal="right" vertical="center"/>
      <protection locked="0"/>
    </xf>
    <xf numFmtId="176" fontId="4" fillId="0" borderId="29" xfId="64" applyNumberFormat="1" applyFont="1" applyBorder="1" applyAlignment="1" applyProtection="1">
      <alignment horizontal="right" vertical="center"/>
      <protection locked="0"/>
    </xf>
    <xf numFmtId="176" fontId="4" fillId="0" borderId="32" xfId="64" applyNumberFormat="1" applyFont="1" applyBorder="1" applyAlignment="1" applyProtection="1">
      <alignment horizontal="left" vertical="center"/>
      <protection locked="0"/>
    </xf>
    <xf numFmtId="176" fontId="4" fillId="0" borderId="29" xfId="64" applyNumberFormat="1" applyFont="1" applyBorder="1" applyAlignment="1" applyProtection="1">
      <alignment horizontal="left" vertical="center"/>
      <protection locked="0"/>
    </xf>
    <xf numFmtId="176" fontId="23" fillId="0" borderId="32" xfId="64" applyNumberFormat="1" applyFont="1" applyBorder="1" applyAlignment="1" applyProtection="1">
      <alignment horizontal="center" vertical="center" shrinkToFit="1"/>
      <protection/>
    </xf>
    <xf numFmtId="176" fontId="23" fillId="0" borderId="29" xfId="64" applyNumberFormat="1" applyFont="1" applyBorder="1" applyAlignment="1" applyProtection="1">
      <alignment horizontal="center" vertical="center" shrinkToFit="1"/>
      <protection/>
    </xf>
    <xf numFmtId="176" fontId="4" fillId="0" borderId="32" xfId="64" applyNumberFormat="1" applyFont="1" applyBorder="1" applyAlignment="1" applyProtection="1">
      <alignment horizontal="right" vertical="center" shrinkToFit="1"/>
      <protection/>
    </xf>
    <xf numFmtId="176" fontId="4" fillId="0" borderId="29" xfId="64" applyNumberFormat="1" applyFont="1" applyBorder="1" applyAlignment="1" applyProtection="1">
      <alignment horizontal="right" vertical="center" shrinkToFit="1"/>
      <protection/>
    </xf>
    <xf numFmtId="176" fontId="4" fillId="0" borderId="32" xfId="64" applyNumberFormat="1" applyFont="1" applyBorder="1" applyAlignment="1" applyProtection="1">
      <alignment horizontal="left" vertical="center" shrinkToFit="1"/>
      <protection/>
    </xf>
    <xf numFmtId="176" fontId="4" fillId="0" borderId="29" xfId="64" applyNumberFormat="1" applyFont="1" applyBorder="1" applyAlignment="1" applyProtection="1">
      <alignment horizontal="left" vertical="center" shrinkToFit="1"/>
      <protection/>
    </xf>
    <xf numFmtId="176" fontId="23" fillId="0" borderId="0" xfId="64" applyNumberFormat="1" applyFont="1" applyBorder="1" applyAlignment="1" applyProtection="1">
      <alignment horizontal="center" vertical="center"/>
      <protection locked="0"/>
    </xf>
    <xf numFmtId="0" fontId="24" fillId="0" borderId="76" xfId="0" applyFont="1" applyBorder="1" applyAlignment="1">
      <alignment vertical="top" wrapText="1"/>
    </xf>
    <xf numFmtId="0" fontId="2" fillId="0" borderId="0" xfId="64" applyFont="1" applyFill="1" applyBorder="1" applyAlignment="1">
      <alignment horizontal="left" vertical="center" indent="1"/>
      <protection/>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1" xfId="0" applyFont="1" applyBorder="1" applyAlignment="1">
      <alignment vertical="center" wrapText="1"/>
    </xf>
    <xf numFmtId="0" fontId="25" fillId="0" borderId="11" xfId="0" applyFont="1" applyBorder="1" applyAlignment="1">
      <alignment vertical="top" wrapText="1"/>
    </xf>
    <xf numFmtId="0" fontId="25" fillId="0" borderId="0" xfId="0" applyFont="1" applyAlignment="1">
      <alignment vertical="center"/>
    </xf>
    <xf numFmtId="0" fontId="0" fillId="0" borderId="0" xfId="0" applyAlignment="1">
      <alignment vertical="top"/>
    </xf>
    <xf numFmtId="0" fontId="102" fillId="0" borderId="77" xfId="64" applyFont="1" applyBorder="1" applyAlignment="1">
      <alignment vertical="center"/>
      <protection/>
    </xf>
    <xf numFmtId="0" fontId="102" fillId="0" borderId="16" xfId="64" applyFont="1" applyBorder="1" applyAlignment="1">
      <alignment vertical="center"/>
      <protection/>
    </xf>
    <xf numFmtId="0" fontId="102" fillId="0" borderId="78" xfId="64" applyFont="1" applyBorder="1" applyAlignment="1">
      <alignment horizontal="distributed" vertical="center"/>
      <protection/>
    </xf>
    <xf numFmtId="0" fontId="102" fillId="0" borderId="78" xfId="64" applyFont="1" applyBorder="1" applyAlignment="1">
      <alignment vertical="center"/>
      <protection/>
    </xf>
    <xf numFmtId="38" fontId="102" fillId="0" borderId="78" xfId="51" applyFont="1" applyBorder="1" applyAlignment="1">
      <alignment horizontal="right" vertical="center"/>
    </xf>
    <xf numFmtId="38" fontId="102" fillId="36" borderId="78" xfId="51" applyFont="1" applyFill="1" applyBorder="1" applyAlignment="1">
      <alignment horizontal="right" vertical="center"/>
    </xf>
    <xf numFmtId="38" fontId="102" fillId="0" borderId="78" xfId="51" applyFont="1" applyFill="1" applyBorder="1" applyAlignment="1">
      <alignment horizontal="right" vertical="center"/>
    </xf>
    <xf numFmtId="38" fontId="102" fillId="36" borderId="55" xfId="51" applyFont="1" applyFill="1" applyBorder="1" applyAlignment="1">
      <alignment vertical="center"/>
    </xf>
    <xf numFmtId="0" fontId="111" fillId="0" borderId="0" xfId="64" applyFont="1" applyFill="1">
      <alignment/>
      <protection/>
    </xf>
    <xf numFmtId="0" fontId="102" fillId="0" borderId="0" xfId="64" applyFont="1" applyAlignment="1">
      <alignment horizontal="center" vertical="center"/>
      <protection/>
    </xf>
    <xf numFmtId="0" fontId="112" fillId="0" borderId="0" xfId="0" applyFont="1" applyAlignment="1">
      <alignment/>
    </xf>
    <xf numFmtId="0" fontId="103" fillId="0" borderId="61" xfId="66" applyFont="1" applyBorder="1" applyAlignment="1">
      <alignment horizontal="right" vertical="center"/>
      <protection/>
    </xf>
    <xf numFmtId="0" fontId="103" fillId="0" borderId="61" xfId="66" applyFont="1" applyFill="1" applyBorder="1" applyAlignment="1">
      <alignment horizontal="right" vertical="center"/>
      <protection/>
    </xf>
    <xf numFmtId="0" fontId="103" fillId="0" borderId="79" xfId="66" applyFont="1" applyFill="1" applyBorder="1" applyAlignment="1">
      <alignment horizontal="right" vertical="center"/>
      <protection/>
    </xf>
    <xf numFmtId="0" fontId="103" fillId="0" borderId="80" xfId="66" applyFont="1" applyFill="1" applyBorder="1" applyAlignment="1">
      <alignment horizontal="right" vertical="center"/>
      <protection/>
    </xf>
    <xf numFmtId="0" fontId="103" fillId="0" borderId="81" xfId="66" applyFont="1" applyFill="1" applyBorder="1" applyAlignment="1">
      <alignment horizontal="right" vertical="center"/>
      <protection/>
    </xf>
    <xf numFmtId="183" fontId="103" fillId="0" borderId="81" xfId="66" applyNumberFormat="1" applyFont="1" applyBorder="1" applyAlignment="1">
      <alignment horizontal="right" vertical="center"/>
      <protection/>
    </xf>
    <xf numFmtId="183" fontId="103" fillId="0" borderId="81" xfId="66" applyNumberFormat="1" applyFont="1" applyFill="1" applyBorder="1" applyAlignment="1">
      <alignment horizontal="right" vertical="center"/>
      <protection/>
    </xf>
    <xf numFmtId="183" fontId="103" fillId="0" borderId="81" xfId="66" applyNumberFormat="1" applyFont="1" applyFill="1" applyBorder="1" applyAlignment="1">
      <alignment horizontal="center" vertical="center"/>
      <protection/>
    </xf>
    <xf numFmtId="183" fontId="103" fillId="0" borderId="81" xfId="66" applyNumberFormat="1" applyFont="1" applyBorder="1" applyAlignment="1">
      <alignment horizontal="center" vertical="center"/>
      <protection/>
    </xf>
    <xf numFmtId="0" fontId="103" fillId="0" borderId="81" xfId="66" applyFont="1" applyBorder="1" applyAlignment="1">
      <alignment horizontal="center" vertical="center"/>
      <protection/>
    </xf>
    <xf numFmtId="0" fontId="103" fillId="0" borderId="81" xfId="66" applyFont="1" applyBorder="1" applyAlignment="1">
      <alignment horizontal="right" vertical="center"/>
      <protection/>
    </xf>
    <xf numFmtId="0" fontId="113" fillId="0" borderId="0" xfId="66" applyFont="1" applyFill="1" applyAlignment="1">
      <alignment vertical="center"/>
      <protection/>
    </xf>
    <xf numFmtId="186" fontId="16" fillId="34" borderId="0" xfId="64" applyNumberFormat="1" applyFont="1" applyFill="1" applyBorder="1" applyAlignment="1" applyProtection="1">
      <alignment vertical="center" shrinkToFit="1"/>
      <protection locked="0"/>
    </xf>
    <xf numFmtId="0" fontId="4" fillId="0" borderId="21" xfId="0" applyFont="1" applyBorder="1" applyAlignment="1">
      <alignment vertical="center" shrinkToFit="1"/>
    </xf>
    <xf numFmtId="0" fontId="4" fillId="0" borderId="24" xfId="0" applyFont="1" applyBorder="1" applyAlignment="1">
      <alignment vertical="center" shrinkToFit="1"/>
    </xf>
    <xf numFmtId="0" fontId="4" fillId="0" borderId="39" xfId="0" applyFont="1" applyBorder="1" applyAlignment="1">
      <alignment vertical="center" shrinkToFit="1"/>
    </xf>
    <xf numFmtId="0" fontId="4" fillId="0" borderId="0" xfId="0" applyFont="1" applyBorder="1" applyAlignment="1">
      <alignment vertical="center" shrinkToFit="1"/>
    </xf>
    <xf numFmtId="0" fontId="4" fillId="0" borderId="14" xfId="0" applyFont="1" applyBorder="1" applyAlignment="1">
      <alignment vertical="center" shrinkToFit="1"/>
    </xf>
    <xf numFmtId="0" fontId="4" fillId="0" borderId="21" xfId="0" applyFont="1" applyBorder="1" applyAlignment="1">
      <alignment vertical="center"/>
    </xf>
    <xf numFmtId="0" fontId="4" fillId="0" borderId="38" xfId="0" applyFont="1" applyBorder="1" applyAlignment="1">
      <alignment vertical="center" shrinkToFit="1"/>
    </xf>
    <xf numFmtId="0" fontId="4" fillId="0" borderId="25" xfId="64" applyFont="1" applyBorder="1">
      <alignment/>
      <protection/>
    </xf>
    <xf numFmtId="0" fontId="4" fillId="0" borderId="27" xfId="64" applyFont="1" applyBorder="1" applyAlignment="1">
      <alignment horizontal="distributed" vertical="center"/>
      <protection/>
    </xf>
    <xf numFmtId="0" fontId="4" fillId="0" borderId="30" xfId="64" applyFont="1" applyBorder="1">
      <alignment/>
      <protection/>
    </xf>
    <xf numFmtId="0" fontId="4" fillId="0" borderId="32" xfId="64" applyFont="1" applyBorder="1" applyAlignment="1">
      <alignment horizontal="distributed" vertical="center"/>
      <protection/>
    </xf>
    <xf numFmtId="0" fontId="4" fillId="0" borderId="28" xfId="64" applyFont="1" applyBorder="1">
      <alignment/>
      <protection/>
    </xf>
    <xf numFmtId="0" fontId="4" fillId="0" borderId="29" xfId="64" applyFont="1" applyBorder="1" applyAlignment="1">
      <alignment horizontal="distributed" vertical="center"/>
      <protection/>
    </xf>
    <xf numFmtId="0" fontId="4" fillId="35" borderId="39" xfId="0" applyFont="1" applyFill="1" applyBorder="1" applyAlignment="1" applyProtection="1">
      <alignment horizontal="center" vertical="center" shrinkToFit="1"/>
      <protection locked="0"/>
    </xf>
    <xf numFmtId="0" fontId="4" fillId="35" borderId="38" xfId="0" applyFont="1" applyFill="1" applyBorder="1" applyAlignment="1" applyProtection="1">
      <alignment horizontal="center" vertical="center" shrinkToFit="1"/>
      <protection locked="0"/>
    </xf>
    <xf numFmtId="0" fontId="9" fillId="0" borderId="18" xfId="0" applyFont="1" applyBorder="1" applyAlignment="1" applyProtection="1">
      <alignment horizontal="center" vertical="center" wrapText="1" shrinkToFit="1"/>
      <protection/>
    </xf>
    <xf numFmtId="0" fontId="4" fillId="0" borderId="16" xfId="0" applyFont="1" applyFill="1" applyBorder="1" applyAlignment="1" applyProtection="1">
      <alignment horizontal="center" vertical="center"/>
      <protection/>
    </xf>
    <xf numFmtId="180" fontId="12" fillId="0" borderId="16" xfId="49" applyNumberFormat="1" applyFont="1" applyFill="1" applyBorder="1" applyAlignment="1" applyProtection="1">
      <alignment vertical="center"/>
      <protection/>
    </xf>
    <xf numFmtId="180" fontId="12" fillId="0" borderId="0" xfId="49" applyNumberFormat="1" applyFont="1" applyFill="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right" vertical="center"/>
      <protection/>
    </xf>
    <xf numFmtId="0" fontId="28" fillId="0" borderId="0" xfId="0" applyFont="1" applyAlignment="1" applyProtection="1">
      <alignment horizontal="center"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protection/>
    </xf>
    <xf numFmtId="0" fontId="29" fillId="0" borderId="0" xfId="0" applyFont="1" applyAlignment="1" applyProtection="1">
      <alignment vertical="center"/>
      <protection/>
    </xf>
    <xf numFmtId="0" fontId="16" fillId="0" borderId="37" xfId="0" applyFont="1" applyFill="1" applyBorder="1" applyAlignment="1" applyProtection="1">
      <alignment horizontal="right" vertical="center" shrinkToFit="1"/>
      <protection/>
    </xf>
    <xf numFmtId="0" fontId="16" fillId="0" borderId="39" xfId="0" applyFont="1" applyFill="1" applyBorder="1" applyAlignment="1" applyProtection="1">
      <alignment horizontal="right" vertical="center" shrinkToFit="1"/>
      <protection/>
    </xf>
    <xf numFmtId="196" fontId="4" fillId="0" borderId="39" xfId="0" applyNumberFormat="1" applyFont="1" applyFill="1" applyBorder="1" applyAlignment="1" applyProtection="1">
      <alignment vertical="center" shrinkToFit="1"/>
      <protection/>
    </xf>
    <xf numFmtId="0" fontId="16" fillId="34" borderId="27" xfId="0" applyFont="1" applyFill="1" applyBorder="1" applyAlignment="1" applyProtection="1">
      <alignment vertical="center" shrinkToFit="1"/>
      <protection locked="0"/>
    </xf>
    <xf numFmtId="186" fontId="16" fillId="34" borderId="27" xfId="0" applyNumberFormat="1" applyFont="1" applyFill="1" applyBorder="1" applyAlignment="1" applyProtection="1">
      <alignment vertical="center" shrinkToFit="1"/>
      <protection locked="0"/>
    </xf>
    <xf numFmtId="176" fontId="16" fillId="34" borderId="37" xfId="0" applyNumberFormat="1" applyFont="1" applyFill="1" applyBorder="1" applyAlignment="1" applyProtection="1">
      <alignment vertical="center" shrinkToFit="1"/>
      <protection locked="0"/>
    </xf>
    <xf numFmtId="176" fontId="16" fillId="34" borderId="25" xfId="0" applyNumberFormat="1" applyFont="1" applyFill="1" applyBorder="1" applyAlignment="1" applyProtection="1">
      <alignment vertical="center" shrinkToFit="1"/>
      <protection locked="0"/>
    </xf>
    <xf numFmtId="183" fontId="16" fillId="34" borderId="27" xfId="0" applyNumberFormat="1" applyFont="1" applyFill="1" applyBorder="1" applyAlignment="1" applyProtection="1">
      <alignment vertical="center" shrinkToFit="1"/>
      <protection locked="0"/>
    </xf>
    <xf numFmtId="0" fontId="16" fillId="34" borderId="32" xfId="0" applyFont="1" applyFill="1" applyBorder="1" applyAlignment="1" applyProtection="1">
      <alignment vertical="center" shrinkToFit="1"/>
      <protection locked="0"/>
    </xf>
    <xf numFmtId="186" fontId="16" fillId="34" borderId="32" xfId="0" applyNumberFormat="1" applyFont="1" applyFill="1" applyBorder="1" applyAlignment="1" applyProtection="1">
      <alignment vertical="center" shrinkToFit="1"/>
      <protection locked="0"/>
    </xf>
    <xf numFmtId="176" fontId="16" fillId="34" borderId="39" xfId="0" applyNumberFormat="1" applyFont="1" applyFill="1" applyBorder="1" applyAlignment="1" applyProtection="1">
      <alignment vertical="center" shrinkToFit="1"/>
      <protection locked="0"/>
    </xf>
    <xf numFmtId="176" fontId="16" fillId="34" borderId="30" xfId="0" applyNumberFormat="1" applyFont="1" applyFill="1" applyBorder="1" applyAlignment="1" applyProtection="1">
      <alignment vertical="center" shrinkToFit="1"/>
      <protection locked="0"/>
    </xf>
    <xf numFmtId="183" fontId="16" fillId="34" borderId="32" xfId="0" applyNumberFormat="1" applyFont="1" applyFill="1" applyBorder="1" applyAlignment="1" applyProtection="1">
      <alignment vertical="center" shrinkToFit="1"/>
      <protection locked="0"/>
    </xf>
    <xf numFmtId="176" fontId="4" fillId="34" borderId="27" xfId="64" applyNumberFormat="1" applyFont="1" applyFill="1" applyBorder="1" applyAlignment="1" applyProtection="1">
      <alignment vertical="center" shrinkToFit="1"/>
      <protection/>
    </xf>
    <xf numFmtId="0" fontId="4" fillId="0" borderId="27" xfId="0" applyFont="1" applyBorder="1" applyAlignment="1" applyProtection="1">
      <alignment vertical="center" shrinkToFit="1"/>
      <protection/>
    </xf>
    <xf numFmtId="0" fontId="4" fillId="35" borderId="37" xfId="0" applyFont="1" applyFill="1" applyBorder="1" applyAlignment="1" applyProtection="1">
      <alignment horizontal="center" vertical="center" shrinkToFit="1"/>
      <protection/>
    </xf>
    <xf numFmtId="0" fontId="16" fillId="35" borderId="37" xfId="0" applyFont="1" applyFill="1" applyBorder="1" applyAlignment="1" applyProtection="1">
      <alignment horizontal="center" vertical="center" shrinkToFit="1"/>
      <protection/>
    </xf>
    <xf numFmtId="176" fontId="4" fillId="34" borderId="32" xfId="64" applyNumberFormat="1" applyFont="1" applyFill="1" applyBorder="1" applyAlignment="1" applyProtection="1">
      <alignment vertical="center" shrinkToFit="1"/>
      <protection/>
    </xf>
    <xf numFmtId="0" fontId="4" fillId="0" borderId="31" xfId="0" applyFont="1" applyBorder="1" applyAlignment="1" applyProtection="1">
      <alignment vertical="center" shrinkToFit="1"/>
      <protection/>
    </xf>
    <xf numFmtId="0" fontId="4" fillId="35" borderId="39" xfId="0" applyFont="1" applyFill="1" applyBorder="1" applyAlignment="1" applyProtection="1">
      <alignment horizontal="center" vertical="center" shrinkToFit="1"/>
      <protection/>
    </xf>
    <xf numFmtId="0" fontId="16" fillId="35" borderId="39" xfId="0" applyFont="1" applyFill="1" applyBorder="1" applyAlignment="1" applyProtection="1">
      <alignment horizontal="center" vertical="center" shrinkToFit="1"/>
      <protection/>
    </xf>
    <xf numFmtId="0" fontId="4" fillId="34" borderId="32" xfId="0" applyFont="1" applyFill="1" applyBorder="1" applyAlignment="1" applyProtection="1">
      <alignment horizontal="left" vertical="center" shrinkToFit="1"/>
      <protection/>
    </xf>
    <xf numFmtId="0" fontId="4" fillId="0" borderId="26" xfId="0" applyFont="1" applyBorder="1" applyAlignment="1" applyProtection="1">
      <alignment vertical="center" shrinkToFit="1"/>
      <protection/>
    </xf>
    <xf numFmtId="58" fontId="4" fillId="0" borderId="37" xfId="0" applyNumberFormat="1" applyFont="1" applyFill="1" applyBorder="1" applyAlignment="1" applyProtection="1">
      <alignment horizontal="center" vertical="center" shrinkToFit="1"/>
      <protection/>
    </xf>
    <xf numFmtId="58" fontId="4" fillId="0" borderId="39" xfId="0" applyNumberFormat="1" applyFont="1" applyFill="1" applyBorder="1" applyAlignment="1" applyProtection="1">
      <alignment horizontal="center" vertical="center" shrinkToFit="1"/>
      <protection/>
    </xf>
    <xf numFmtId="176" fontId="114" fillId="34" borderId="0" xfId="64" applyNumberFormat="1" applyFont="1" applyFill="1" applyBorder="1" applyAlignment="1" applyProtection="1">
      <alignment vertical="center" shrinkToFit="1"/>
      <protection locked="0"/>
    </xf>
    <xf numFmtId="176" fontId="115" fillId="34" borderId="0" xfId="64" applyNumberFormat="1" applyFont="1" applyFill="1" applyBorder="1" applyAlignment="1" applyProtection="1">
      <alignment vertical="center" shrinkToFit="1"/>
      <protection locked="0"/>
    </xf>
    <xf numFmtId="186" fontId="115" fillId="34" borderId="0" xfId="64" applyNumberFormat="1" applyFont="1" applyFill="1" applyBorder="1" applyAlignment="1" applyProtection="1">
      <alignment vertical="center" shrinkToFit="1"/>
      <protection locked="0"/>
    </xf>
    <xf numFmtId="176" fontId="114" fillId="34" borderId="0" xfId="64" applyNumberFormat="1" applyFont="1" applyFill="1" applyBorder="1" applyAlignment="1" applyProtection="1">
      <alignment vertical="center" shrinkToFit="1"/>
      <protection/>
    </xf>
    <xf numFmtId="176" fontId="115" fillId="34" borderId="0" xfId="64" applyNumberFormat="1" applyFont="1" applyFill="1" applyBorder="1" applyAlignment="1" applyProtection="1">
      <alignment vertical="center"/>
      <protection/>
    </xf>
    <xf numFmtId="176" fontId="115" fillId="34" borderId="0" xfId="64" applyNumberFormat="1" applyFont="1" applyFill="1" applyBorder="1" applyAlignment="1" applyProtection="1">
      <alignment vertical="center" shrinkToFit="1"/>
      <protection/>
    </xf>
    <xf numFmtId="176" fontId="115" fillId="0" borderId="0" xfId="64" applyNumberFormat="1" applyFont="1" applyFill="1" applyBorder="1" applyAlignment="1" applyProtection="1">
      <alignment vertical="center"/>
      <protection locked="0"/>
    </xf>
    <xf numFmtId="176" fontId="114" fillId="0" borderId="0" xfId="64" applyNumberFormat="1" applyFont="1" applyFill="1" applyBorder="1" applyAlignment="1" applyProtection="1">
      <alignment vertical="center" shrinkToFit="1"/>
      <protection locked="0"/>
    </xf>
    <xf numFmtId="176" fontId="115" fillId="0" borderId="0" xfId="64" applyNumberFormat="1" applyFont="1" applyFill="1" applyBorder="1" applyAlignment="1" applyProtection="1">
      <alignment vertical="center" shrinkToFit="1"/>
      <protection locked="0"/>
    </xf>
    <xf numFmtId="176" fontId="114" fillId="0" borderId="0" xfId="64" applyNumberFormat="1" applyFont="1" applyBorder="1" applyAlignment="1" applyProtection="1">
      <alignment vertical="center" shrinkToFit="1"/>
      <protection locked="0"/>
    </xf>
    <xf numFmtId="176" fontId="4" fillId="34" borderId="37" xfId="64" applyNumberFormat="1" applyFont="1" applyFill="1" applyBorder="1" applyAlignment="1" applyProtection="1">
      <alignment vertical="center" shrinkToFit="1"/>
      <protection/>
    </xf>
    <xf numFmtId="176" fontId="4" fillId="34" borderId="37" xfId="64" applyNumberFormat="1" applyFont="1" applyFill="1" applyBorder="1" applyAlignment="1" applyProtection="1">
      <alignment horizontal="center" vertical="center" shrinkToFit="1"/>
      <protection/>
    </xf>
    <xf numFmtId="176" fontId="4" fillId="0" borderId="27" xfId="64" applyNumberFormat="1" applyFont="1" applyBorder="1" applyAlignment="1" applyProtection="1">
      <alignment horizontal="center" vertical="center" shrinkToFit="1"/>
      <protection/>
    </xf>
    <xf numFmtId="176" fontId="16" fillId="34" borderId="27" xfId="64" applyNumberFormat="1" applyFont="1" applyFill="1" applyBorder="1" applyAlignment="1" applyProtection="1">
      <alignment horizontal="right" vertical="center" shrinkToFit="1"/>
      <protection/>
    </xf>
    <xf numFmtId="186" fontId="16" fillId="34" borderId="27" xfId="64" applyNumberFormat="1" applyFont="1" applyFill="1" applyBorder="1" applyAlignment="1" applyProtection="1">
      <alignment vertical="center" shrinkToFit="1"/>
      <protection/>
    </xf>
    <xf numFmtId="180" fontId="16" fillId="34" borderId="25" xfId="52" applyNumberFormat="1" applyFont="1" applyFill="1" applyBorder="1" applyAlignment="1" applyProtection="1">
      <alignment horizontal="right" vertical="center" shrinkToFit="1"/>
      <protection/>
    </xf>
    <xf numFmtId="176" fontId="4" fillId="34" borderId="39" xfId="64" applyNumberFormat="1" applyFont="1" applyFill="1" applyBorder="1" applyAlignment="1" applyProtection="1">
      <alignment vertical="center" shrinkToFit="1"/>
      <protection/>
    </xf>
    <xf numFmtId="176" fontId="4" fillId="34" borderId="39" xfId="64" applyNumberFormat="1" applyFont="1" applyFill="1" applyBorder="1" applyAlignment="1" applyProtection="1">
      <alignment horizontal="center" vertical="center" shrinkToFit="1"/>
      <protection/>
    </xf>
    <xf numFmtId="176" fontId="4" fillId="0" borderId="32" xfId="64" applyNumberFormat="1" applyFont="1" applyBorder="1" applyAlignment="1" applyProtection="1">
      <alignment horizontal="center" vertical="center" shrinkToFit="1"/>
      <protection/>
    </xf>
    <xf numFmtId="176" fontId="16" fillId="34" borderId="32" xfId="64" applyNumberFormat="1" applyFont="1" applyFill="1" applyBorder="1" applyAlignment="1" applyProtection="1">
      <alignment horizontal="right" vertical="center" shrinkToFit="1"/>
      <protection/>
    </xf>
    <xf numFmtId="186" fontId="16" fillId="34" borderId="32" xfId="64" applyNumberFormat="1" applyFont="1" applyFill="1" applyBorder="1" applyAlignment="1" applyProtection="1">
      <alignment vertical="center" shrinkToFit="1"/>
      <protection/>
    </xf>
    <xf numFmtId="180" fontId="16" fillId="34" borderId="30" xfId="52" applyNumberFormat="1" applyFont="1" applyFill="1" applyBorder="1" applyAlignment="1" applyProtection="1">
      <alignment horizontal="right" vertical="center" shrinkToFit="1"/>
      <protection/>
    </xf>
    <xf numFmtId="180" fontId="16" fillId="34" borderId="30" xfId="52" applyNumberFormat="1" applyFont="1" applyFill="1" applyBorder="1" applyAlignment="1" applyProtection="1">
      <alignment horizontal="right" vertical="center" shrinkToFit="1"/>
      <protection locked="0"/>
    </xf>
    <xf numFmtId="176" fontId="4" fillId="0" borderId="27" xfId="64" applyNumberFormat="1" applyFont="1" applyBorder="1" applyAlignment="1" applyProtection="1">
      <alignment vertical="center"/>
      <protection/>
    </xf>
    <xf numFmtId="176" fontId="4" fillId="34" borderId="37" xfId="64" applyNumberFormat="1" applyFont="1" applyFill="1" applyBorder="1" applyAlignment="1" applyProtection="1">
      <alignment horizontal="center" vertical="center"/>
      <protection/>
    </xf>
    <xf numFmtId="176" fontId="4" fillId="0" borderId="27" xfId="64" applyNumberFormat="1" applyFont="1" applyBorder="1" applyAlignment="1" applyProtection="1">
      <alignment horizontal="center" vertical="center"/>
      <protection/>
    </xf>
    <xf numFmtId="176" fontId="16" fillId="34" borderId="27" xfId="64" applyNumberFormat="1" applyFont="1" applyFill="1" applyBorder="1" applyAlignment="1" applyProtection="1">
      <alignment horizontal="right" vertical="center"/>
      <protection/>
    </xf>
    <xf numFmtId="186" fontId="16" fillId="34" borderId="27" xfId="64" applyNumberFormat="1" applyFont="1" applyFill="1" applyBorder="1" applyAlignment="1" applyProtection="1">
      <alignment vertical="center"/>
      <protection/>
    </xf>
    <xf numFmtId="180" fontId="16" fillId="34" borderId="25" xfId="52" applyNumberFormat="1" applyFont="1" applyFill="1" applyBorder="1" applyAlignment="1" applyProtection="1">
      <alignment vertical="center"/>
      <protection/>
    </xf>
    <xf numFmtId="0" fontId="4" fillId="0" borderId="26" xfId="64" applyFont="1" applyBorder="1" applyAlignment="1" applyProtection="1">
      <alignment vertical="center"/>
      <protection/>
    </xf>
    <xf numFmtId="176" fontId="4" fillId="0" borderId="32" xfId="64" applyNumberFormat="1" applyFont="1" applyBorder="1" applyAlignment="1" applyProtection="1">
      <alignment vertical="center"/>
      <protection/>
    </xf>
    <xf numFmtId="176" fontId="4" fillId="34" borderId="39" xfId="64" applyNumberFormat="1" applyFont="1" applyFill="1" applyBorder="1" applyAlignment="1" applyProtection="1">
      <alignment horizontal="center" vertical="center"/>
      <protection/>
    </xf>
    <xf numFmtId="176" fontId="4" fillId="0" borderId="32" xfId="64" applyNumberFormat="1" applyFont="1" applyBorder="1" applyAlignment="1" applyProtection="1">
      <alignment horizontal="center" vertical="center"/>
      <protection/>
    </xf>
    <xf numFmtId="176" fontId="16" fillId="34" borderId="32" xfId="64" applyNumberFormat="1" applyFont="1" applyFill="1" applyBorder="1" applyAlignment="1" applyProtection="1">
      <alignment horizontal="right" vertical="center"/>
      <protection/>
    </xf>
    <xf numFmtId="186" fontId="16" fillId="34" borderId="32" xfId="64" applyNumberFormat="1" applyFont="1" applyFill="1" applyBorder="1" applyAlignment="1" applyProtection="1">
      <alignment vertical="center"/>
      <protection/>
    </xf>
    <xf numFmtId="180" fontId="16" fillId="34" borderId="30" xfId="52" applyNumberFormat="1" applyFont="1" applyFill="1" applyBorder="1" applyAlignment="1" applyProtection="1">
      <alignment vertical="center"/>
      <protection/>
    </xf>
    <xf numFmtId="0" fontId="4" fillId="0" borderId="31" xfId="64" applyFont="1" applyBorder="1" applyAlignment="1" applyProtection="1">
      <alignment vertical="center"/>
      <protection/>
    </xf>
    <xf numFmtId="180" fontId="16" fillId="34" borderId="30" xfId="0" applyNumberFormat="1" applyFont="1" applyFill="1" applyBorder="1" applyAlignment="1" applyProtection="1">
      <alignment vertical="center"/>
      <protection/>
    </xf>
    <xf numFmtId="189" fontId="16" fillId="34" borderId="25" xfId="52" applyNumberFormat="1" applyFont="1" applyFill="1" applyBorder="1" applyAlignment="1" applyProtection="1">
      <alignment vertical="center" shrinkToFit="1"/>
      <protection/>
    </xf>
    <xf numFmtId="189" fontId="16" fillId="34" borderId="30" xfId="52" applyNumberFormat="1" applyFont="1" applyFill="1" applyBorder="1" applyAlignment="1" applyProtection="1">
      <alignment vertical="center" shrinkToFit="1"/>
      <protection/>
    </xf>
    <xf numFmtId="176" fontId="4" fillId="0" borderId="31" xfId="64" applyNumberFormat="1" applyFont="1" applyBorder="1" applyAlignment="1" applyProtection="1">
      <alignment vertical="center" shrinkToFit="1"/>
      <protection/>
    </xf>
    <xf numFmtId="189" fontId="16" fillId="34" borderId="30" xfId="52" applyNumberFormat="1" applyFont="1" applyFill="1" applyBorder="1" applyAlignment="1" applyProtection="1">
      <alignment vertical="center" shrinkToFit="1"/>
      <protection locked="0"/>
    </xf>
    <xf numFmtId="0" fontId="116" fillId="34" borderId="27" xfId="0" applyFont="1" applyFill="1" applyBorder="1" applyAlignment="1" applyProtection="1">
      <alignment horizontal="center" vertical="center"/>
      <protection locked="0"/>
    </xf>
    <xf numFmtId="0" fontId="116" fillId="34" borderId="32" xfId="0" applyFont="1" applyFill="1" applyBorder="1" applyAlignment="1" applyProtection="1">
      <alignment horizontal="center" vertical="center"/>
      <protection locked="0"/>
    </xf>
    <xf numFmtId="0" fontId="116" fillId="34" borderId="29" xfId="0" applyFont="1" applyFill="1" applyBorder="1" applyAlignment="1" applyProtection="1">
      <alignment horizontal="center" vertical="center"/>
      <protection locked="0"/>
    </xf>
    <xf numFmtId="0" fontId="32" fillId="0" borderId="0" xfId="0" applyFont="1" applyAlignment="1">
      <alignment/>
    </xf>
    <xf numFmtId="0" fontId="117" fillId="37" borderId="27" xfId="0" applyFont="1" applyFill="1" applyBorder="1" applyAlignment="1" applyProtection="1">
      <alignment horizontal="center" vertical="center"/>
      <protection locked="0"/>
    </xf>
    <xf numFmtId="183" fontId="16" fillId="35" borderId="24" xfId="0" applyNumberFormat="1" applyFont="1" applyFill="1" applyBorder="1" applyAlignment="1" applyProtection="1">
      <alignment horizontal="center" vertical="center" shrinkToFit="1"/>
      <protection/>
    </xf>
    <xf numFmtId="0" fontId="21" fillId="0" borderId="0" xfId="65" applyFont="1">
      <alignment vertical="center"/>
      <protection/>
    </xf>
    <xf numFmtId="0" fontId="21" fillId="0" borderId="0" xfId="65" applyFont="1" applyAlignment="1">
      <alignment horizontal="right" vertical="center"/>
      <protection/>
    </xf>
    <xf numFmtId="0" fontId="21" fillId="0" borderId="22" xfId="65" applyFont="1" applyBorder="1" applyAlignment="1">
      <alignment horizontal="center" vertical="center"/>
      <protection/>
    </xf>
    <xf numFmtId="38" fontId="21" fillId="0" borderId="22" xfId="53" applyFont="1" applyBorder="1" applyAlignment="1">
      <alignment horizontal="right" vertical="center"/>
    </xf>
    <xf numFmtId="0" fontId="21" fillId="0" borderId="16" xfId="0" applyFont="1" applyBorder="1" applyAlignment="1">
      <alignment vertical="center"/>
    </xf>
    <xf numFmtId="0" fontId="21" fillId="0" borderId="23" xfId="0" applyFont="1" applyBorder="1" applyAlignment="1">
      <alignment vertical="center"/>
    </xf>
    <xf numFmtId="0" fontId="4" fillId="0" borderId="19" xfId="0" applyFont="1" applyBorder="1" applyAlignment="1">
      <alignment vertical="center" shrinkToFit="1"/>
    </xf>
    <xf numFmtId="0" fontId="25" fillId="0" borderId="11" xfId="0" applyFont="1" applyBorder="1" applyAlignment="1">
      <alignment horizontal="left" vertical="center" wrapText="1"/>
    </xf>
    <xf numFmtId="0" fontId="34" fillId="0" borderId="0" xfId="0" applyFont="1" applyAlignment="1">
      <alignment/>
    </xf>
    <xf numFmtId="0" fontId="16" fillId="35" borderId="37" xfId="0" applyFont="1" applyFill="1" applyBorder="1" applyAlignment="1" applyProtection="1">
      <alignment vertical="center" shrinkToFit="1"/>
      <protection/>
    </xf>
    <xf numFmtId="186" fontId="16" fillId="34" borderId="25" xfId="0" applyNumberFormat="1" applyFont="1" applyFill="1" applyBorder="1" applyAlignment="1" applyProtection="1">
      <alignment vertical="center" shrinkToFit="1"/>
      <protection/>
    </xf>
    <xf numFmtId="186" fontId="16" fillId="34" borderId="30" xfId="0" applyNumberFormat="1" applyFont="1" applyFill="1" applyBorder="1" applyAlignment="1" applyProtection="1">
      <alignment vertical="center" shrinkToFit="1"/>
      <protection/>
    </xf>
    <xf numFmtId="186" fontId="16" fillId="34" borderId="30" xfId="0" applyNumberFormat="1" applyFont="1" applyFill="1" applyBorder="1" applyAlignment="1" applyProtection="1">
      <alignment horizontal="right" vertical="center" shrinkToFit="1"/>
      <protection locked="0"/>
    </xf>
    <xf numFmtId="186" fontId="16" fillId="0" borderId="10" xfId="0" applyNumberFormat="1" applyFont="1" applyBorder="1" applyAlignment="1">
      <alignment vertical="center" shrinkToFit="1"/>
    </xf>
    <xf numFmtId="0" fontId="10"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4" fillId="0" borderId="15"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8"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0" xfId="0" applyFont="1" applyBorder="1" applyAlignment="1" applyProtection="1">
      <alignment horizontal="right" vertical="center"/>
      <protection/>
    </xf>
    <xf numFmtId="0" fontId="4" fillId="0" borderId="18" xfId="0"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4" fillId="0" borderId="26" xfId="0" applyFont="1" applyBorder="1" applyAlignment="1" applyProtection="1">
      <alignment horizontal="left" vertical="center" shrinkToFit="1"/>
      <protection/>
    </xf>
    <xf numFmtId="0" fontId="4" fillId="0" borderId="27" xfId="0" applyFont="1" applyBorder="1" applyAlignment="1" applyProtection="1">
      <alignment horizontal="right" vertical="center" shrinkToFit="1"/>
      <protection/>
    </xf>
    <xf numFmtId="0" fontId="4" fillId="0" borderId="25" xfId="0" applyFont="1" applyBorder="1" applyAlignment="1" applyProtection="1">
      <alignment horizontal="right" vertical="center" shrinkToFit="1"/>
      <protection/>
    </xf>
    <xf numFmtId="0" fontId="4" fillId="0" borderId="32" xfId="0" applyFont="1" applyBorder="1" applyAlignment="1" applyProtection="1">
      <alignment vertical="center" shrinkToFit="1"/>
      <protection/>
    </xf>
    <xf numFmtId="0" fontId="4" fillId="0" borderId="32" xfId="0" applyFont="1" applyBorder="1" applyAlignment="1" applyProtection="1">
      <alignment horizontal="right" vertical="center" shrinkToFit="1"/>
      <protection/>
    </xf>
    <xf numFmtId="0" fontId="4" fillId="0" borderId="30" xfId="0" applyFont="1" applyBorder="1" applyAlignment="1" applyProtection="1">
      <alignment horizontal="right" vertical="center" shrinkToFit="1"/>
      <protection/>
    </xf>
    <xf numFmtId="0" fontId="4" fillId="0" borderId="29" xfId="0" applyFont="1" applyBorder="1" applyAlignment="1" applyProtection="1">
      <alignment vertical="center" shrinkToFit="1"/>
      <protection/>
    </xf>
    <xf numFmtId="0" fontId="4" fillId="0" borderId="33" xfId="0" applyFont="1" applyBorder="1" applyAlignment="1" applyProtection="1">
      <alignment vertical="center" shrinkToFit="1"/>
      <protection/>
    </xf>
    <xf numFmtId="0" fontId="4" fillId="0" borderId="29" xfId="0" applyFont="1" applyBorder="1" applyAlignment="1" applyProtection="1">
      <alignment horizontal="right" vertical="center" shrinkToFit="1"/>
      <protection/>
    </xf>
    <xf numFmtId="0" fontId="4" fillId="0" borderId="28" xfId="0" applyFont="1" applyBorder="1" applyAlignment="1" applyProtection="1">
      <alignment horizontal="right" vertical="center" shrinkToFit="1"/>
      <protection/>
    </xf>
    <xf numFmtId="0" fontId="16" fillId="34" borderId="27" xfId="0" applyFont="1" applyFill="1" applyBorder="1" applyAlignment="1" applyProtection="1">
      <alignment horizontal="right" vertical="center" shrinkToFit="1"/>
      <protection locked="0"/>
    </xf>
    <xf numFmtId="176" fontId="5" fillId="0" borderId="0" xfId="0" applyNumberFormat="1" applyFont="1" applyAlignment="1" applyProtection="1">
      <alignment horizontal="center" vertical="center"/>
      <protection/>
    </xf>
    <xf numFmtId="0" fontId="21" fillId="0" borderId="22" xfId="0" applyFont="1" applyBorder="1" applyAlignment="1">
      <alignment vertical="center"/>
    </xf>
    <xf numFmtId="0" fontId="21" fillId="0" borderId="22" xfId="0" applyFont="1" applyBorder="1" applyAlignment="1">
      <alignment vertical="center" shrinkToFit="1"/>
    </xf>
    <xf numFmtId="0" fontId="118" fillId="0" borderId="0" xfId="0" applyFont="1" applyBorder="1" applyAlignment="1" applyProtection="1">
      <alignment horizontal="center" vertical="center"/>
      <protection/>
    </xf>
    <xf numFmtId="176" fontId="4" fillId="0" borderId="0" xfId="0" applyNumberFormat="1" applyFont="1" applyBorder="1" applyAlignment="1" applyProtection="1">
      <alignment horizontal="center" vertical="center"/>
      <protection/>
    </xf>
    <xf numFmtId="176" fontId="4" fillId="0" borderId="0" xfId="0" applyNumberFormat="1" applyFont="1" applyBorder="1" applyAlignment="1" applyProtection="1">
      <alignment vertical="center" wrapText="1"/>
      <protection/>
    </xf>
    <xf numFmtId="49" fontId="4" fillId="0" borderId="0" xfId="0" applyNumberFormat="1" applyFont="1" applyFill="1" applyAlignment="1" applyProtection="1">
      <alignment vertical="center"/>
      <protection/>
    </xf>
    <xf numFmtId="0" fontId="30" fillId="35" borderId="37" xfId="0" applyFont="1" applyFill="1" applyBorder="1" applyAlignment="1" applyProtection="1">
      <alignment horizontal="right" vertical="center" shrinkToFit="1"/>
      <protection locked="0"/>
    </xf>
    <xf numFmtId="196" fontId="4" fillId="35" borderId="37" xfId="0" applyNumberFormat="1" applyFont="1" applyFill="1" applyBorder="1" applyAlignment="1" applyProtection="1">
      <alignment horizontal="left" vertical="center" shrinkToFit="1"/>
      <protection locked="0"/>
    </xf>
    <xf numFmtId="0" fontId="30" fillId="35" borderId="39" xfId="0" applyFont="1" applyFill="1" applyBorder="1" applyAlignment="1" applyProtection="1">
      <alignment horizontal="right" vertical="center" shrinkToFit="1"/>
      <protection locked="0"/>
    </xf>
    <xf numFmtId="196" fontId="4" fillId="35" borderId="39" xfId="0" applyNumberFormat="1" applyFont="1" applyFill="1" applyBorder="1" applyAlignment="1" applyProtection="1">
      <alignment horizontal="left" vertical="center" shrinkToFit="1"/>
      <protection locked="0"/>
    </xf>
    <xf numFmtId="0" fontId="16" fillId="35" borderId="39" xfId="0" applyFont="1" applyFill="1" applyBorder="1" applyAlignment="1" applyProtection="1">
      <alignment horizontal="right" vertical="center" shrinkToFit="1"/>
      <protection locked="0"/>
    </xf>
    <xf numFmtId="0" fontId="25" fillId="35" borderId="39" xfId="0" applyFont="1" applyFill="1" applyBorder="1" applyAlignment="1" applyProtection="1">
      <alignment horizontal="right" vertical="center" shrinkToFit="1"/>
      <protection locked="0"/>
    </xf>
    <xf numFmtId="0" fontId="25" fillId="35" borderId="38" xfId="0" applyFont="1" applyFill="1" applyBorder="1" applyAlignment="1" applyProtection="1">
      <alignment horizontal="right" vertical="center" shrinkToFit="1"/>
      <protection locked="0"/>
    </xf>
    <xf numFmtId="196" fontId="4" fillId="35" borderId="38" xfId="0" applyNumberFormat="1" applyFont="1" applyFill="1" applyBorder="1" applyAlignment="1" applyProtection="1">
      <alignment horizontal="left" vertical="center" shrinkToFit="1"/>
      <protection locked="0"/>
    </xf>
    <xf numFmtId="0" fontId="23" fillId="0" borderId="24" xfId="0" applyFont="1" applyBorder="1" applyAlignment="1">
      <alignment vertical="center" shrinkToFit="1"/>
    </xf>
    <xf numFmtId="176" fontId="4" fillId="0" borderId="10" xfId="0" applyNumberFormat="1" applyFont="1" applyBorder="1" applyAlignment="1" applyProtection="1">
      <alignment horizontal="left" vertical="center" wrapText="1"/>
      <protection/>
    </xf>
    <xf numFmtId="176" fontId="4" fillId="0" borderId="12" xfId="0" applyNumberFormat="1" applyFont="1" applyBorder="1" applyAlignment="1" applyProtection="1">
      <alignment horizontal="left" vertical="center"/>
      <protection/>
    </xf>
    <xf numFmtId="176" fontId="4" fillId="0" borderId="12" xfId="0" applyNumberFormat="1" applyFont="1" applyBorder="1" applyAlignment="1" applyProtection="1">
      <alignment horizontal="left" vertical="center" wrapText="1"/>
      <protection/>
    </xf>
    <xf numFmtId="176" fontId="4" fillId="0" borderId="11" xfId="0" applyNumberFormat="1" applyFont="1" applyBorder="1" applyAlignment="1" applyProtection="1">
      <alignment horizontal="left" vertical="center"/>
      <protection/>
    </xf>
    <xf numFmtId="176" fontId="4" fillId="35" borderId="0" xfId="0" applyNumberFormat="1" applyFont="1" applyFill="1" applyAlignment="1" applyProtection="1">
      <alignment horizontal="left" vertical="center" wrapText="1" shrinkToFit="1"/>
      <protection/>
    </xf>
    <xf numFmtId="0" fontId="41" fillId="0" borderId="23" xfId="0" applyFont="1" applyBorder="1" applyAlignment="1">
      <alignment vertical="center" shrinkToFit="1"/>
    </xf>
    <xf numFmtId="0" fontId="41" fillId="0" borderId="21" xfId="0" applyFont="1" applyBorder="1" applyAlignment="1">
      <alignment vertical="center" shrinkToFit="1"/>
    </xf>
    <xf numFmtId="0" fontId="43" fillId="34" borderId="0" xfId="0" applyFont="1" applyFill="1" applyAlignment="1">
      <alignment horizontal="left" vertical="center"/>
    </xf>
    <xf numFmtId="0" fontId="45" fillId="34" borderId="0" xfId="0" applyFont="1" applyFill="1" applyAlignment="1">
      <alignment horizontal="left" vertical="center"/>
    </xf>
    <xf numFmtId="0" fontId="45" fillId="34" borderId="0" xfId="0" applyFont="1" applyFill="1" applyAlignment="1">
      <alignment horizontal="left" vertical="center" shrinkToFit="1"/>
    </xf>
    <xf numFmtId="0" fontId="119" fillId="35" borderId="10" xfId="0" applyFont="1" applyFill="1" applyBorder="1" applyAlignment="1">
      <alignment horizontal="left" vertical="center"/>
    </xf>
    <xf numFmtId="0" fontId="119" fillId="35" borderId="12" xfId="0" applyFont="1" applyFill="1" applyBorder="1" applyAlignment="1">
      <alignment horizontal="left" vertical="center"/>
    </xf>
    <xf numFmtId="0" fontId="119" fillId="35" borderId="11" xfId="0" applyFont="1" applyFill="1" applyBorder="1" applyAlignment="1">
      <alignment horizontal="left" vertical="center"/>
    </xf>
    <xf numFmtId="0" fontId="119" fillId="35" borderId="10" xfId="0" applyFont="1" applyFill="1" applyBorder="1" applyAlignment="1">
      <alignment horizontal="center" vertical="center"/>
    </xf>
    <xf numFmtId="0" fontId="119" fillId="35" borderId="11" xfId="0" applyFont="1" applyFill="1" applyBorder="1" applyAlignment="1">
      <alignment horizontal="center" vertical="center"/>
    </xf>
    <xf numFmtId="0" fontId="110" fillId="0" borderId="21" xfId="0" applyFont="1" applyBorder="1" applyAlignment="1">
      <alignment horizontal="left" vertical="center" wrapText="1" shrinkToFit="1"/>
    </xf>
    <xf numFmtId="0" fontId="110" fillId="0" borderId="23" xfId="0" applyFont="1" applyBorder="1" applyAlignment="1">
      <alignment horizontal="left" vertical="center" shrinkToFit="1"/>
    </xf>
    <xf numFmtId="0" fontId="110" fillId="0" borderId="24"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5" fillId="0" borderId="0" xfId="0" applyFont="1" applyAlignment="1" applyProtection="1">
      <alignment horizontal="center" vertical="center"/>
      <protection/>
    </xf>
    <xf numFmtId="38" fontId="4" fillId="0" borderId="20" xfId="0" applyNumberFormat="1" applyFont="1" applyBorder="1" applyAlignment="1" applyProtection="1">
      <alignment horizontal="left" vertical="center" shrinkToFit="1"/>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10" fillId="0" borderId="0" xfId="0" applyFont="1" applyAlignment="1" applyProtection="1">
      <alignment horizontal="center" vertical="center"/>
      <protection/>
    </xf>
    <xf numFmtId="0" fontId="4" fillId="0" borderId="10" xfId="66" applyFont="1" applyBorder="1" applyAlignment="1" applyProtection="1">
      <alignment horizontal="center" vertical="center"/>
      <protection/>
    </xf>
    <xf numFmtId="0" fontId="4" fillId="0" borderId="12" xfId="66" applyFont="1" applyBorder="1" applyAlignment="1" applyProtection="1">
      <alignment horizontal="center" vertical="center"/>
      <protection/>
    </xf>
    <xf numFmtId="0" fontId="4" fillId="0" borderId="11" xfId="66" applyFont="1" applyBorder="1" applyAlignment="1" applyProtection="1">
      <alignment horizontal="center" vertical="center"/>
      <protection/>
    </xf>
    <xf numFmtId="0" fontId="4" fillId="0" borderId="22" xfId="66" applyFont="1" applyBorder="1" applyAlignment="1" applyProtection="1">
      <alignment horizontal="center" vertical="center" wrapText="1"/>
      <protection/>
    </xf>
    <xf numFmtId="0" fontId="4" fillId="0" borderId="13" xfId="66" applyFont="1" applyBorder="1" applyAlignment="1" applyProtection="1">
      <alignment horizontal="center" vertical="center" wrapText="1"/>
      <protection/>
    </xf>
    <xf numFmtId="0" fontId="4" fillId="0" borderId="16" xfId="66" applyFont="1" applyBorder="1" applyAlignment="1" applyProtection="1">
      <alignment horizontal="center" vertical="center" wrapText="1"/>
      <protection/>
    </xf>
    <xf numFmtId="0" fontId="4" fillId="0" borderId="18" xfId="66" applyFont="1" applyBorder="1" applyAlignment="1" applyProtection="1">
      <alignment horizontal="center" vertical="center" wrapText="1"/>
      <protection/>
    </xf>
    <xf numFmtId="0" fontId="4" fillId="0" borderId="21" xfId="66" applyFont="1" applyBorder="1" applyAlignment="1" applyProtection="1">
      <alignment horizontal="center" vertical="center" wrapText="1"/>
      <protection/>
    </xf>
    <xf numFmtId="0" fontId="4" fillId="0" borderId="23" xfId="66" applyFont="1" applyBorder="1" applyAlignment="1" applyProtection="1">
      <alignment horizontal="center" vertical="center" wrapText="1"/>
      <protection/>
    </xf>
    <xf numFmtId="0" fontId="4" fillId="0" borderId="24" xfId="66" applyFont="1" applyBorder="1" applyAlignment="1" applyProtection="1">
      <alignment horizontal="center" vertical="center" wrapText="1"/>
      <protection/>
    </xf>
    <xf numFmtId="0" fontId="4" fillId="0" borderId="20" xfId="0" applyFont="1" applyBorder="1" applyAlignment="1" applyProtection="1">
      <alignment horizontal="left" vertical="center" shrinkToFit="1"/>
      <protection/>
    </xf>
    <xf numFmtId="0" fontId="4" fillId="0" borderId="0" xfId="0" applyFont="1" applyAlignment="1" applyProtection="1">
      <alignment horizontal="right" vertical="center"/>
      <protection/>
    </xf>
    <xf numFmtId="0" fontId="4" fillId="0" borderId="10" xfId="66" applyFont="1" applyBorder="1" applyAlignment="1" applyProtection="1">
      <alignment horizontal="center" vertical="center" wrapText="1"/>
      <protection/>
    </xf>
    <xf numFmtId="0" fontId="4" fillId="0" borderId="11" xfId="66" applyFont="1" applyBorder="1" applyAlignment="1" applyProtection="1">
      <alignment horizontal="center" vertical="center" wrapText="1"/>
      <protection/>
    </xf>
    <xf numFmtId="0" fontId="4" fillId="0" borderId="15" xfId="66" applyFont="1" applyBorder="1" applyAlignment="1" applyProtection="1">
      <alignment horizontal="center" vertical="center" wrapText="1"/>
      <protection/>
    </xf>
    <xf numFmtId="0" fontId="4" fillId="0" borderId="17" xfId="66" applyFont="1" applyBorder="1" applyAlignment="1" applyProtection="1">
      <alignment horizontal="center" vertical="center" wrapText="1"/>
      <protection/>
    </xf>
    <xf numFmtId="0" fontId="4" fillId="0" borderId="19" xfId="66" applyFont="1" applyBorder="1" applyAlignment="1" applyProtection="1">
      <alignment horizontal="center" vertical="center" wrapText="1"/>
      <protection/>
    </xf>
    <xf numFmtId="0" fontId="4" fillId="0" borderId="82" xfId="66" applyFont="1" applyBorder="1" applyAlignment="1" applyProtection="1">
      <alignment horizontal="center" vertical="center" wrapText="1"/>
      <protection/>
    </xf>
    <xf numFmtId="0" fontId="4" fillId="0" borderId="53" xfId="66" applyFont="1" applyBorder="1" applyAlignment="1" applyProtection="1">
      <alignment horizontal="center" vertical="center" wrapText="1"/>
      <protection/>
    </xf>
    <xf numFmtId="0" fontId="4" fillId="0" borderId="10" xfId="66" applyFont="1" applyBorder="1" applyAlignment="1" applyProtection="1">
      <alignment horizontal="center" vertical="center" shrinkToFit="1"/>
      <protection/>
    </xf>
    <xf numFmtId="0" fontId="4" fillId="0" borderId="12" xfId="66" applyFont="1" applyBorder="1" applyAlignment="1" applyProtection="1">
      <alignment horizontal="center" vertical="center" shrinkToFit="1"/>
      <protection/>
    </xf>
    <xf numFmtId="0" fontId="4" fillId="0" borderId="11" xfId="66" applyFont="1" applyBorder="1" applyAlignment="1" applyProtection="1">
      <alignment horizontal="center" vertical="center" shrinkToFit="1"/>
      <protection/>
    </xf>
    <xf numFmtId="0" fontId="4" fillId="0" borderId="21" xfId="66" applyFont="1" applyBorder="1" applyAlignment="1" applyProtection="1">
      <alignment horizontal="center" vertical="center"/>
      <protection/>
    </xf>
    <xf numFmtId="0" fontId="4" fillId="0" borderId="23" xfId="66" applyFont="1" applyBorder="1" applyAlignment="1" applyProtection="1">
      <alignment horizontal="center" vertical="center"/>
      <protection/>
    </xf>
    <xf numFmtId="0" fontId="4" fillId="0" borderId="24" xfId="66"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42" xfId="66" applyFont="1" applyBorder="1" applyAlignment="1" applyProtection="1">
      <alignment horizontal="center" vertical="center" wrapText="1"/>
      <protection/>
    </xf>
    <xf numFmtId="0" fontId="4" fillId="0" borderId="13" xfId="66" applyFont="1" applyBorder="1" applyAlignment="1" applyProtection="1">
      <alignment horizontal="center" vertical="center"/>
      <protection/>
    </xf>
    <xf numFmtId="0" fontId="4" fillId="0" borderId="14" xfId="66" applyFont="1" applyBorder="1" applyAlignment="1" applyProtection="1">
      <alignment horizontal="center" vertical="center"/>
      <protection/>
    </xf>
    <xf numFmtId="0" fontId="4" fillId="0" borderId="15" xfId="66" applyFont="1" applyBorder="1" applyAlignment="1" applyProtection="1">
      <alignment horizontal="center" vertical="center"/>
      <protection/>
    </xf>
    <xf numFmtId="0" fontId="4" fillId="0" borderId="18" xfId="66" applyFont="1" applyBorder="1" applyAlignment="1" applyProtection="1">
      <alignment horizontal="center" vertical="center"/>
      <protection/>
    </xf>
    <xf numFmtId="0" fontId="4" fillId="0" borderId="20" xfId="66" applyFont="1" applyBorder="1" applyAlignment="1" applyProtection="1">
      <alignment horizontal="center" vertical="center"/>
      <protection/>
    </xf>
    <xf numFmtId="0" fontId="4" fillId="0" borderId="19" xfId="66" applyFont="1" applyBorder="1" applyAlignment="1" applyProtection="1">
      <alignment horizontal="center" vertical="center"/>
      <protection/>
    </xf>
    <xf numFmtId="0" fontId="4" fillId="0" borderId="12" xfId="66"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38" fontId="5" fillId="0" borderId="20" xfId="0" applyNumberFormat="1" applyFont="1" applyBorder="1" applyAlignment="1" applyProtection="1">
      <alignment horizontal="left" vertical="center" shrinkToFit="1"/>
      <protection/>
    </xf>
    <xf numFmtId="38" fontId="4" fillId="0" borderId="20" xfId="0" applyNumberFormat="1" applyFont="1" applyBorder="1" applyAlignment="1">
      <alignment horizontal="left" vertical="center" shrinkToFit="1"/>
    </xf>
    <xf numFmtId="0" fontId="4" fillId="0" borderId="20" xfId="0" applyFont="1" applyBorder="1" applyAlignment="1">
      <alignment horizontal="left" vertical="center" shrinkToFit="1"/>
    </xf>
    <xf numFmtId="0" fontId="0" fillId="0" borderId="20" xfId="0" applyBorder="1" applyAlignment="1">
      <alignment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38" fontId="4" fillId="0" borderId="10" xfId="0" applyNumberFormat="1" applyFont="1" applyBorder="1" applyAlignment="1">
      <alignment horizontal="left" vertical="center" shrinkToFit="1"/>
    </xf>
    <xf numFmtId="0" fontId="4" fillId="0" borderId="12" xfId="0" applyFont="1" applyBorder="1" applyAlignment="1">
      <alignment horizontal="left" vertical="center" shrinkToFit="1"/>
    </xf>
    <xf numFmtId="0" fontId="0" fillId="0" borderId="11" xfId="0" applyBorder="1" applyAlignment="1">
      <alignment vertical="center" shrinkToFit="1"/>
    </xf>
    <xf numFmtId="0" fontId="4" fillId="0" borderId="0" xfId="64" applyFont="1" applyBorder="1" applyAlignment="1">
      <alignment horizontal="distributed" vertical="center"/>
      <protection/>
    </xf>
    <xf numFmtId="176" fontId="4" fillId="0" borderId="0" xfId="64" applyNumberFormat="1" applyFont="1" applyBorder="1" applyAlignment="1">
      <alignment vertical="center" shrinkToFit="1"/>
      <protection/>
    </xf>
    <xf numFmtId="176" fontId="4" fillId="0" borderId="0" xfId="64" applyNumberFormat="1" applyFont="1" applyBorder="1" applyAlignment="1">
      <alignment horizontal="right" vertical="center"/>
      <protection/>
    </xf>
    <xf numFmtId="176" fontId="4" fillId="0" borderId="0" xfId="64" applyNumberFormat="1" applyFont="1" applyFill="1" applyBorder="1" applyAlignment="1">
      <alignment horizontal="left" vertical="center" shrinkToFit="1"/>
      <protection/>
    </xf>
    <xf numFmtId="0" fontId="4" fillId="0" borderId="12"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14" xfId="64" applyFont="1" applyBorder="1" applyAlignment="1">
      <alignment horizontal="distributed" vertical="center"/>
      <protection/>
    </xf>
    <xf numFmtId="38" fontId="4" fillId="0" borderId="20" xfId="64" applyNumberFormat="1" applyFont="1" applyBorder="1" applyAlignment="1">
      <alignment horizontal="left" vertical="center"/>
      <protection/>
    </xf>
    <xf numFmtId="0" fontId="5" fillId="0" borderId="20" xfId="64" applyFont="1" applyBorder="1" applyAlignment="1">
      <alignment horizontal="center" vertical="center"/>
      <protection/>
    </xf>
    <xf numFmtId="0" fontId="4" fillId="0" borderId="16" xfId="64" applyFont="1" applyBorder="1" applyAlignment="1">
      <alignment horizontal="distributed" vertical="center"/>
      <protection/>
    </xf>
    <xf numFmtId="176" fontId="4" fillId="0" borderId="22" xfId="64" applyNumberFormat="1" applyFont="1" applyBorder="1" applyAlignment="1" applyProtection="1">
      <alignment horizontal="left" vertical="center" shrinkToFit="1"/>
      <protection/>
    </xf>
    <xf numFmtId="0" fontId="0" fillId="0" borderId="22" xfId="0" applyBorder="1" applyAlignment="1">
      <alignment horizontal="left" vertical="center" shrinkToFit="1"/>
    </xf>
    <xf numFmtId="0" fontId="4" fillId="0" borderId="10"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38" fontId="4" fillId="0" borderId="22" xfId="0" applyNumberFormat="1" applyFont="1" applyBorder="1" applyAlignment="1">
      <alignment horizontal="left" vertical="center" shrinkToFit="1"/>
    </xf>
    <xf numFmtId="38" fontId="4" fillId="0" borderId="12" xfId="0" applyNumberFormat="1" applyFont="1" applyBorder="1" applyAlignment="1">
      <alignment horizontal="left" vertical="center" shrinkToFit="1"/>
    </xf>
    <xf numFmtId="176" fontId="5" fillId="0" borderId="0" xfId="0" applyNumberFormat="1" applyFont="1" applyAlignment="1" applyProtection="1">
      <alignment horizontal="center" vertical="center"/>
      <protection/>
    </xf>
    <xf numFmtId="176" fontId="4" fillId="0" borderId="10" xfId="0" applyNumberFormat="1" applyFont="1" applyBorder="1" applyAlignment="1" applyProtection="1">
      <alignment horizontal="center" vertical="center"/>
      <protection/>
    </xf>
    <xf numFmtId="176" fontId="4" fillId="0" borderId="12" xfId="0" applyNumberFormat="1" applyFont="1" applyBorder="1" applyAlignment="1" applyProtection="1">
      <alignment horizontal="center" vertical="center"/>
      <protection/>
    </xf>
    <xf numFmtId="176" fontId="4" fillId="0" borderId="11" xfId="0" applyNumberFormat="1" applyFont="1" applyBorder="1" applyAlignment="1" applyProtection="1">
      <alignment horizontal="center" vertical="center"/>
      <protection/>
    </xf>
    <xf numFmtId="176" fontId="4" fillId="0" borderId="12" xfId="0" applyNumberFormat="1" applyFont="1" applyBorder="1" applyAlignment="1" applyProtection="1">
      <alignment horizontal="distributed" vertical="center"/>
      <protection/>
    </xf>
    <xf numFmtId="176" fontId="4" fillId="0" borderId="22" xfId="0" applyNumberFormat="1" applyFont="1" applyBorder="1" applyAlignment="1" applyProtection="1">
      <alignment horizontal="distributed" vertical="center"/>
      <protection/>
    </xf>
    <xf numFmtId="176" fontId="4" fillId="0" borderId="10" xfId="0" applyNumberFormat="1" applyFont="1" applyBorder="1" applyAlignment="1" applyProtection="1">
      <alignment horizontal="distributed" vertical="center"/>
      <protection/>
    </xf>
    <xf numFmtId="0" fontId="21" fillId="0" borderId="0" xfId="65" applyNumberFormat="1" applyFont="1" applyAlignment="1">
      <alignment horizontal="center" vertical="center"/>
      <protection/>
    </xf>
    <xf numFmtId="0" fontId="21" fillId="0" borderId="0" xfId="65" applyFont="1" applyAlignment="1">
      <alignment horizontal="left" vertical="top" wrapText="1"/>
      <protection/>
    </xf>
    <xf numFmtId="0" fontId="21" fillId="0" borderId="0" xfId="65" applyFont="1" applyAlignment="1">
      <alignment horizontal="left" vertical="top"/>
      <protection/>
    </xf>
    <xf numFmtId="0" fontId="4" fillId="0" borderId="32" xfId="0" applyFont="1" applyBorder="1" applyAlignment="1" applyProtection="1">
      <alignment horizontal="distributed" vertical="center" wrapText="1"/>
      <protection/>
    </xf>
    <xf numFmtId="0" fontId="4" fillId="0" borderId="27" xfId="0" applyFont="1" applyBorder="1" applyAlignment="1" applyProtection="1">
      <alignment horizontal="distributed" vertical="center"/>
      <protection/>
    </xf>
    <xf numFmtId="0" fontId="114" fillId="34" borderId="27" xfId="0" applyFont="1" applyFill="1" applyBorder="1" applyAlignment="1" applyProtection="1">
      <alignment horizontal="left" vertical="center" shrinkToFit="1"/>
      <protection locked="0"/>
    </xf>
    <xf numFmtId="0" fontId="114" fillId="34" borderId="26" xfId="0" applyFont="1" applyFill="1" applyBorder="1" applyAlignment="1" applyProtection="1">
      <alignment horizontal="left" vertical="center" shrinkToFit="1"/>
      <protection locked="0"/>
    </xf>
    <xf numFmtId="0" fontId="4" fillId="0" borderId="32" xfId="0" applyFont="1" applyBorder="1" applyAlignment="1" applyProtection="1">
      <alignment horizontal="distributed" vertical="center" shrinkToFit="1"/>
      <protection/>
    </xf>
    <xf numFmtId="0" fontId="4" fillId="0" borderId="29"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49" fontId="120" fillId="34" borderId="29" xfId="43" applyNumberFormat="1" applyFont="1" applyFill="1" applyBorder="1" applyAlignment="1" applyProtection="1">
      <alignment horizontal="left" vertical="center" shrinkToFit="1"/>
      <protection locked="0"/>
    </xf>
    <xf numFmtId="49" fontId="120" fillId="34" borderId="33" xfId="43" applyNumberFormat="1" applyFont="1" applyFill="1" applyBorder="1" applyAlignment="1" applyProtection="1">
      <alignment horizontal="left" vertical="center" shrinkToFit="1"/>
      <protection locked="0"/>
    </xf>
    <xf numFmtId="0" fontId="114" fillId="34" borderId="14" xfId="0" applyFont="1" applyFill="1" applyBorder="1" applyAlignment="1" applyProtection="1">
      <alignment horizontal="left" vertical="center" shrinkToFit="1"/>
      <protection locked="0"/>
    </xf>
    <xf numFmtId="0" fontId="114" fillId="34" borderId="15" xfId="0" applyFont="1" applyFill="1" applyBorder="1" applyAlignment="1" applyProtection="1">
      <alignment horizontal="left" vertical="center" shrinkToFit="1"/>
      <protection locked="0"/>
    </xf>
    <xf numFmtId="0" fontId="4" fillId="0" borderId="27" xfId="0" applyFont="1" applyBorder="1" applyAlignment="1" applyProtection="1">
      <alignment horizontal="distributed" vertical="center" shrinkToFit="1"/>
      <protection/>
    </xf>
    <xf numFmtId="0" fontId="114" fillId="34" borderId="32" xfId="0" applyFont="1" applyFill="1" applyBorder="1" applyAlignment="1" applyProtection="1">
      <alignment horizontal="left" vertical="center" shrinkToFit="1"/>
      <protection locked="0"/>
    </xf>
    <xf numFmtId="0" fontId="114" fillId="34" borderId="31" xfId="0" applyFont="1" applyFill="1" applyBorder="1" applyAlignment="1" applyProtection="1">
      <alignment horizontal="left" vertical="center" shrinkToFit="1"/>
      <protection locked="0"/>
    </xf>
    <xf numFmtId="0" fontId="4" fillId="0" borderId="32" xfId="0" applyFont="1" applyBorder="1" applyAlignment="1" applyProtection="1">
      <alignment horizontal="distributed" vertical="center"/>
      <protection/>
    </xf>
    <xf numFmtId="0" fontId="4" fillId="0" borderId="36" xfId="0" applyFont="1" applyBorder="1" applyAlignment="1" applyProtection="1">
      <alignment horizontal="distributed" vertical="center"/>
      <protection/>
    </xf>
    <xf numFmtId="0" fontId="114" fillId="34" borderId="29" xfId="0" applyFont="1" applyFill="1" applyBorder="1" applyAlignment="1" applyProtection="1">
      <alignment horizontal="left" vertical="center" shrinkToFit="1"/>
      <protection locked="0"/>
    </xf>
    <xf numFmtId="0" fontId="114" fillId="34" borderId="33" xfId="0" applyFont="1" applyFill="1" applyBorder="1" applyAlignment="1" applyProtection="1">
      <alignment horizontal="left" vertical="center" shrinkToFit="1"/>
      <protection locked="0"/>
    </xf>
    <xf numFmtId="0" fontId="114" fillId="34" borderId="36" xfId="0" applyFont="1" applyFill="1" applyBorder="1" applyAlignment="1" applyProtection="1">
      <alignment horizontal="left" vertical="center" shrinkToFit="1"/>
      <protection locked="0"/>
    </xf>
    <xf numFmtId="0" fontId="114" fillId="34" borderId="35" xfId="0" applyFont="1" applyFill="1" applyBorder="1" applyAlignment="1" applyProtection="1">
      <alignment horizontal="left" vertical="center" shrinkToFit="1"/>
      <protection locked="0"/>
    </xf>
    <xf numFmtId="0" fontId="20" fillId="0" borderId="83" xfId="64" applyFont="1" applyBorder="1" applyAlignment="1">
      <alignment horizontal="center" vertical="center"/>
      <protection/>
    </xf>
    <xf numFmtId="0" fontId="20" fillId="0" borderId="84" xfId="64" applyFont="1" applyBorder="1" applyAlignment="1">
      <alignment horizontal="center" vertical="center"/>
      <protection/>
    </xf>
    <xf numFmtId="0" fontId="20" fillId="0" borderId="85" xfId="64" applyFont="1" applyBorder="1" applyAlignment="1">
      <alignment horizontal="center" vertical="center"/>
      <protection/>
    </xf>
    <xf numFmtId="0" fontId="20" fillId="0" borderId="83"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0" fillId="0" borderId="86" xfId="0" applyBorder="1" applyAlignment="1">
      <alignment horizontal="justify" vertical="center" wrapText="1"/>
    </xf>
    <xf numFmtId="0" fontId="0" fillId="0" borderId="87" xfId="0" applyBorder="1" applyAlignment="1">
      <alignment horizontal="justify" vertical="center" wrapText="1"/>
    </xf>
    <xf numFmtId="0" fontId="0" fillId="0" borderId="88" xfId="0" applyBorder="1" applyAlignment="1">
      <alignment horizontal="justify" vertical="center" wrapText="1"/>
    </xf>
    <xf numFmtId="0" fontId="10" fillId="0" borderId="20" xfId="64" applyFont="1" applyBorder="1" applyAlignment="1">
      <alignment horizontal="center" vertical="center"/>
      <protection/>
    </xf>
    <xf numFmtId="0" fontId="10" fillId="0" borderId="13" xfId="64" applyFont="1" applyBorder="1" applyAlignment="1">
      <alignment horizontal="left" vertical="center" wrapText="1"/>
      <protection/>
    </xf>
    <xf numFmtId="0" fontId="10" fillId="0" borderId="16" xfId="64" applyFont="1" applyBorder="1" applyAlignment="1">
      <alignment horizontal="left" vertical="center" wrapText="1"/>
      <protection/>
    </xf>
    <xf numFmtId="0" fontId="10" fillId="0" borderId="18"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24" xfId="64" applyFont="1" applyBorder="1" applyAlignment="1">
      <alignment horizontal="left" vertical="center" wrapText="1"/>
      <protection/>
    </xf>
    <xf numFmtId="0" fontId="4" fillId="0" borderId="12" xfId="64" applyFont="1" applyBorder="1" applyAlignment="1">
      <alignment horizontal="distributed" vertical="center" wrapText="1"/>
      <protection/>
    </xf>
    <xf numFmtId="0" fontId="10" fillId="0" borderId="13" xfId="64" applyFont="1" applyFill="1" applyBorder="1" applyAlignment="1">
      <alignment horizontal="left" vertical="center" wrapText="1"/>
      <protection/>
    </xf>
    <xf numFmtId="0" fontId="10" fillId="0" borderId="16" xfId="64" applyFont="1" applyFill="1" applyBorder="1" applyAlignment="1">
      <alignment horizontal="left" vertical="center" wrapText="1"/>
      <protection/>
    </xf>
    <xf numFmtId="0" fontId="10" fillId="0" borderId="18" xfId="64" applyFont="1" applyFill="1" applyBorder="1" applyAlignment="1">
      <alignment horizontal="left" vertical="center" wrapText="1"/>
      <protection/>
    </xf>
    <xf numFmtId="0" fontId="10" fillId="0" borderId="20" xfId="0" applyFont="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1" xfId="0" applyFont="1" applyFill="1" applyBorder="1" applyAlignment="1">
      <alignment horizontal="center" vertical="center"/>
    </xf>
    <xf numFmtId="0" fontId="4" fillId="0" borderId="12" xfId="0" applyFont="1" applyBorder="1" applyAlignment="1">
      <alignment horizontal="distributed" vertical="center"/>
    </xf>
    <xf numFmtId="0" fontId="15" fillId="33" borderId="10" xfId="64" applyFont="1" applyFill="1" applyBorder="1" applyAlignment="1">
      <alignment horizontal="distributed" vertical="center"/>
      <protection/>
    </xf>
    <xf numFmtId="0" fontId="15" fillId="33" borderId="12" xfId="64" applyFont="1" applyFill="1" applyBorder="1" applyAlignment="1">
      <alignment horizontal="distributed" vertical="center"/>
      <protection/>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102" fillId="0" borderId="20" xfId="64" applyFont="1" applyBorder="1" applyAlignment="1">
      <alignment horizontal="left" vertical="center"/>
      <protection/>
    </xf>
    <xf numFmtId="0" fontId="102" fillId="0" borderId="13" xfId="64" applyFont="1" applyBorder="1" applyAlignment="1">
      <alignment horizontal="center" vertical="center"/>
      <protection/>
    </xf>
    <xf numFmtId="0" fontId="102" fillId="0" borderId="15" xfId="64" applyFont="1" applyBorder="1" applyAlignment="1">
      <alignment horizontal="center" vertical="center"/>
      <protection/>
    </xf>
    <xf numFmtId="0" fontId="102" fillId="0" borderId="16" xfId="64" applyFont="1" applyBorder="1" applyAlignment="1">
      <alignment horizontal="center" vertical="center"/>
      <protection/>
    </xf>
    <xf numFmtId="0" fontId="102" fillId="0" borderId="17" xfId="64" applyFont="1" applyBorder="1" applyAlignment="1">
      <alignment horizontal="center" vertical="center"/>
      <protection/>
    </xf>
    <xf numFmtId="0" fontId="102" fillId="0" borderId="18" xfId="64" applyFont="1" applyBorder="1" applyAlignment="1">
      <alignment horizontal="center" vertical="center"/>
      <protection/>
    </xf>
    <xf numFmtId="0" fontId="102" fillId="0" borderId="19" xfId="64" applyFont="1" applyBorder="1" applyAlignment="1">
      <alignment horizontal="center" vertical="center"/>
      <protection/>
    </xf>
    <xf numFmtId="0" fontId="102" fillId="18" borderId="10" xfId="64" applyFont="1" applyFill="1" applyBorder="1" applyAlignment="1">
      <alignment horizontal="distributed" vertical="center" indent="3"/>
      <protection/>
    </xf>
    <xf numFmtId="0" fontId="102" fillId="18" borderId="12" xfId="64" applyFont="1" applyFill="1" applyBorder="1" applyAlignment="1">
      <alignment horizontal="distributed" vertical="center" indent="3"/>
      <protection/>
    </xf>
    <xf numFmtId="0" fontId="102" fillId="18" borderId="11" xfId="64" applyFont="1" applyFill="1" applyBorder="1" applyAlignment="1">
      <alignment horizontal="distributed" vertical="center" indent="3"/>
      <protection/>
    </xf>
    <xf numFmtId="0" fontId="102" fillId="0" borderId="23" xfId="64" applyFont="1" applyBorder="1" applyAlignment="1">
      <alignment horizontal="center" vertical="center" wrapText="1"/>
      <protection/>
    </xf>
    <xf numFmtId="0" fontId="102" fillId="0" borderId="23" xfId="64" applyFont="1" applyBorder="1" applyAlignment="1">
      <alignment horizontal="distributed" vertical="center" indent="1"/>
      <protection/>
    </xf>
    <xf numFmtId="0" fontId="102" fillId="0" borderId="23" xfId="64" applyFont="1" applyBorder="1" applyAlignment="1">
      <alignment horizontal="distributed" vertical="center" wrapText="1"/>
      <protection/>
    </xf>
    <xf numFmtId="0" fontId="102" fillId="0" borderId="23" xfId="64" applyFont="1" applyBorder="1" applyAlignment="1">
      <alignment horizontal="justify" vertical="center" wrapText="1"/>
      <protection/>
    </xf>
    <xf numFmtId="0" fontId="102" fillId="0" borderId="23" xfId="64" applyFont="1" applyBorder="1" applyAlignment="1">
      <alignment horizontal="distributed" vertical="center"/>
      <protection/>
    </xf>
    <xf numFmtId="0" fontId="102" fillId="0" borderId="23" xfId="64" applyFont="1" applyBorder="1" applyAlignment="1">
      <alignment vertical="center" wrapText="1"/>
      <protection/>
    </xf>
    <xf numFmtId="0" fontId="102" fillId="0" borderId="23" xfId="64" applyFont="1" applyBorder="1" applyAlignment="1">
      <alignment vertical="center"/>
      <protection/>
    </xf>
    <xf numFmtId="0" fontId="102" fillId="0" borderId="21" xfId="64" applyFont="1" applyBorder="1" applyAlignment="1">
      <alignment horizontal="justify" vertical="center"/>
      <protection/>
    </xf>
    <xf numFmtId="0" fontId="102" fillId="0" borderId="23" xfId="64" applyFont="1" applyBorder="1" applyAlignment="1">
      <alignment horizontal="justify" vertical="center"/>
      <protection/>
    </xf>
    <xf numFmtId="0" fontId="102" fillId="0" borderId="18" xfId="64" applyFont="1" applyBorder="1" applyAlignment="1">
      <alignment horizontal="center" vertical="center" wrapText="1"/>
      <protection/>
    </xf>
    <xf numFmtId="0" fontId="102" fillId="0" borderId="20" xfId="64" applyFont="1" applyBorder="1" applyAlignment="1">
      <alignment horizontal="center" vertical="center" wrapText="1"/>
      <protection/>
    </xf>
    <xf numFmtId="0" fontId="102" fillId="0" borderId="21" xfId="64" applyFont="1" applyBorder="1" applyAlignment="1">
      <alignment horizontal="center" vertical="center"/>
      <protection/>
    </xf>
    <xf numFmtId="0" fontId="102" fillId="0" borderId="23" xfId="64" applyFont="1" applyBorder="1" applyAlignment="1">
      <alignment horizontal="center" vertical="center"/>
      <protection/>
    </xf>
    <xf numFmtId="0" fontId="102" fillId="0" borderId="23" xfId="64" applyFont="1" applyBorder="1" applyAlignment="1">
      <alignment horizontal="distributed" vertical="center"/>
      <protection/>
    </xf>
    <xf numFmtId="0" fontId="103" fillId="0" borderId="10" xfId="66" applyFont="1" applyBorder="1" applyAlignment="1">
      <alignment horizontal="distributed" vertical="center"/>
      <protection/>
    </xf>
    <xf numFmtId="0" fontId="103" fillId="0" borderId="12" xfId="66" applyFont="1" applyBorder="1" applyAlignment="1">
      <alignment horizontal="distributed" vertical="center"/>
      <protection/>
    </xf>
    <xf numFmtId="0" fontId="103" fillId="0" borderId="11" xfId="66" applyFont="1" applyBorder="1" applyAlignment="1">
      <alignment horizontal="distributed" vertical="center"/>
      <protection/>
    </xf>
    <xf numFmtId="0" fontId="103" fillId="0" borderId="15" xfId="66" applyFont="1" applyBorder="1" applyAlignment="1">
      <alignment horizontal="center" vertical="center"/>
      <protection/>
    </xf>
    <xf numFmtId="0" fontId="103" fillId="0" borderId="17" xfId="66" applyFont="1" applyBorder="1" applyAlignment="1">
      <alignment horizontal="center" vertical="center"/>
      <protection/>
    </xf>
    <xf numFmtId="0" fontId="103" fillId="0" borderId="19" xfId="66" applyFont="1" applyBorder="1" applyAlignment="1">
      <alignment horizontal="center" vertical="center"/>
      <protection/>
    </xf>
    <xf numFmtId="0" fontId="107" fillId="0" borderId="18" xfId="66" applyFont="1" applyBorder="1" applyAlignment="1">
      <alignment horizontal="distributed" vertical="center" wrapText="1"/>
      <protection/>
    </xf>
    <xf numFmtId="0" fontId="107" fillId="0" borderId="19" xfId="66" applyFont="1" applyBorder="1" applyAlignment="1">
      <alignment horizontal="distributed" vertical="center" wrapText="1"/>
      <protection/>
    </xf>
    <xf numFmtId="0" fontId="104" fillId="0" borderId="13" xfId="66" applyFont="1" applyBorder="1" applyAlignment="1">
      <alignment horizontal="center" vertical="center"/>
      <protection/>
    </xf>
    <xf numFmtId="0" fontId="104" fillId="0" borderId="14" xfId="66" applyFont="1" applyBorder="1" applyAlignment="1">
      <alignment horizontal="center" vertical="center"/>
      <protection/>
    </xf>
    <xf numFmtId="0" fontId="104" fillId="0" borderId="15" xfId="66" applyFont="1" applyBorder="1" applyAlignment="1">
      <alignment horizontal="center" vertical="center"/>
      <protection/>
    </xf>
    <xf numFmtId="0" fontId="104" fillId="0" borderId="21" xfId="66" applyFont="1" applyBorder="1" applyAlignment="1">
      <alignment horizontal="distributed" vertical="center" wrapText="1"/>
      <protection/>
    </xf>
    <xf numFmtId="0" fontId="104" fillId="0" borderId="24" xfId="66" applyFont="1" applyBorder="1" applyAlignment="1">
      <alignment horizontal="distributed" vertical="center" wrapText="1"/>
      <protection/>
    </xf>
    <xf numFmtId="0" fontId="103" fillId="0" borderId="23" xfId="66" applyFont="1" applyBorder="1" applyAlignment="1">
      <alignment horizontal="distributed" vertical="center" wrapText="1"/>
      <protection/>
    </xf>
    <xf numFmtId="0" fontId="103" fillId="0" borderId="24" xfId="66" applyFont="1" applyBorder="1" applyAlignment="1">
      <alignment horizontal="distributed" vertical="center" wrapText="1"/>
      <protection/>
    </xf>
    <xf numFmtId="0" fontId="121" fillId="0" borderId="21" xfId="66" applyFont="1" applyFill="1" applyBorder="1" applyAlignment="1">
      <alignment horizontal="distributed" vertical="center" wrapText="1"/>
      <protection/>
    </xf>
    <xf numFmtId="0" fontId="121" fillId="0" borderId="23" xfId="66" applyFont="1" applyFill="1" applyBorder="1" applyAlignment="1">
      <alignment horizontal="distributed" vertical="center" wrapText="1"/>
      <protection/>
    </xf>
    <xf numFmtId="0" fontId="121" fillId="0" borderId="24" xfId="66" applyFont="1" applyFill="1" applyBorder="1" applyAlignment="1">
      <alignment horizontal="distributed" vertical="center" wrapText="1"/>
      <protection/>
    </xf>
    <xf numFmtId="0" fontId="107" fillId="0" borderId="21" xfId="66" applyFont="1" applyFill="1" applyBorder="1" applyAlignment="1">
      <alignment horizontal="center" vertical="center" wrapText="1"/>
      <protection/>
    </xf>
    <xf numFmtId="0" fontId="107" fillId="0" borderId="23" xfId="66" applyFont="1" applyFill="1" applyBorder="1" applyAlignment="1">
      <alignment horizontal="center" vertical="center" wrapText="1"/>
      <protection/>
    </xf>
    <xf numFmtId="0" fontId="107" fillId="0" borderId="24" xfId="66" applyFont="1" applyFill="1" applyBorder="1" applyAlignment="1">
      <alignment horizontal="center" vertical="center" wrapText="1"/>
      <protection/>
    </xf>
    <xf numFmtId="0" fontId="107" fillId="0" borderId="21" xfId="66" applyFont="1" applyBorder="1" applyAlignment="1">
      <alignment horizontal="center" vertical="center" wrapText="1"/>
      <protection/>
    </xf>
    <xf numFmtId="0" fontId="107" fillId="0" borderId="23" xfId="66" applyFont="1" applyBorder="1" applyAlignment="1">
      <alignment horizontal="center" vertical="center" wrapText="1"/>
      <protection/>
    </xf>
    <xf numFmtId="0" fontId="107" fillId="0" borderId="24" xfId="66" applyFont="1" applyBorder="1" applyAlignment="1">
      <alignment horizontal="center" vertical="center" wrapText="1"/>
      <protection/>
    </xf>
    <xf numFmtId="0" fontId="102" fillId="0" borderId="21" xfId="66" applyFont="1" applyBorder="1" applyAlignment="1">
      <alignment horizontal="distributed" vertical="center"/>
      <protection/>
    </xf>
    <xf numFmtId="0" fontId="102" fillId="0" borderId="23" xfId="66" applyFont="1" applyBorder="1" applyAlignment="1">
      <alignment horizontal="distributed" vertical="center"/>
      <protection/>
    </xf>
    <xf numFmtId="0" fontId="102" fillId="0" borderId="24" xfId="66" applyFont="1" applyBorder="1" applyAlignment="1">
      <alignment horizontal="distributed" vertical="center"/>
      <protection/>
    </xf>
    <xf numFmtId="0" fontId="103" fillId="0" borderId="89" xfId="66" applyFont="1" applyFill="1" applyBorder="1" applyAlignment="1">
      <alignment horizontal="center" vertical="center" wrapText="1"/>
      <protection/>
    </xf>
    <xf numFmtId="0" fontId="103" fillId="0" borderId="90" xfId="66" applyFont="1" applyFill="1" applyBorder="1" applyAlignment="1">
      <alignment horizontal="center" vertical="center" wrapText="1"/>
      <protection/>
    </xf>
    <xf numFmtId="0" fontId="103" fillId="0" borderId="91" xfId="66" applyFont="1" applyFill="1" applyBorder="1" applyAlignment="1">
      <alignment horizontal="center" vertical="center" wrapText="1"/>
      <protection/>
    </xf>
    <xf numFmtId="0" fontId="103" fillId="0" borderId="21" xfId="66" applyFont="1" applyBorder="1" applyAlignment="1">
      <alignment horizontal="distributed" vertical="center" wrapText="1"/>
      <protection/>
    </xf>
    <xf numFmtId="0" fontId="103" fillId="0" borderId="23" xfId="66" applyFont="1" applyBorder="1" applyAlignment="1">
      <alignment horizontal="distributed" vertical="center"/>
      <protection/>
    </xf>
    <xf numFmtId="0" fontId="103" fillId="0" borderId="24" xfId="66" applyFont="1" applyBorder="1" applyAlignment="1">
      <alignment horizontal="distributed" vertical="center"/>
      <protection/>
    </xf>
    <xf numFmtId="0" fontId="122" fillId="0" borderId="21" xfId="66" applyFont="1" applyFill="1" applyBorder="1" applyAlignment="1">
      <alignment horizontal="distributed" vertical="center" wrapText="1"/>
      <protection/>
    </xf>
    <xf numFmtId="0" fontId="122" fillId="0" borderId="23" xfId="66" applyFont="1" applyFill="1" applyBorder="1" applyAlignment="1">
      <alignment horizontal="distributed" vertical="center"/>
      <protection/>
    </xf>
    <xf numFmtId="0" fontId="122" fillId="0" borderId="24" xfId="66" applyFont="1" applyFill="1" applyBorder="1" applyAlignment="1">
      <alignment horizontal="distributed" vertical="center"/>
      <protection/>
    </xf>
    <xf numFmtId="0" fontId="123" fillId="0" borderId="21" xfId="66" applyFont="1" applyFill="1" applyBorder="1" applyAlignment="1">
      <alignment horizontal="distributed" vertical="center" wrapText="1"/>
      <protection/>
    </xf>
    <xf numFmtId="0" fontId="123" fillId="0" borderId="23" xfId="66" applyFont="1" applyFill="1" applyBorder="1" applyAlignment="1">
      <alignment horizontal="distributed" vertical="center" wrapText="1"/>
      <protection/>
    </xf>
    <xf numFmtId="0" fontId="123" fillId="0" borderId="24" xfId="66" applyFont="1" applyFill="1" applyBorder="1" applyAlignment="1">
      <alignment horizontal="distributed" vertical="center" wrapText="1"/>
      <protection/>
    </xf>
    <xf numFmtId="0" fontId="124" fillId="0" borderId="0" xfId="66" applyFont="1" applyAlignment="1">
      <alignment horizontal="distributed" vertical="center" indent="15"/>
      <protection/>
    </xf>
    <xf numFmtId="0" fontId="103" fillId="0" borderId="13" xfId="66" applyFont="1" applyBorder="1" applyAlignment="1">
      <alignment horizontal="distributed" vertical="center"/>
      <protection/>
    </xf>
    <xf numFmtId="0" fontId="103" fillId="0" borderId="16" xfId="66" applyFont="1" applyBorder="1" applyAlignment="1">
      <alignment horizontal="distributed" vertical="center"/>
      <protection/>
    </xf>
    <xf numFmtId="0" fontId="103" fillId="0" borderId="18" xfId="66" applyFont="1" applyBorder="1" applyAlignment="1">
      <alignment horizontal="distributed" vertical="center"/>
      <protection/>
    </xf>
    <xf numFmtId="0" fontId="103" fillId="0" borderId="21" xfId="66" applyFont="1" applyBorder="1" applyAlignment="1">
      <alignment horizontal="distributed" vertical="center"/>
      <protection/>
    </xf>
    <xf numFmtId="0" fontId="107" fillId="0" borderId="21" xfId="66" applyFont="1" applyBorder="1" applyAlignment="1">
      <alignment horizontal="distributed" vertical="center" wrapText="1"/>
      <protection/>
    </xf>
    <xf numFmtId="0" fontId="107" fillId="0" borderId="23" xfId="66" applyFont="1" applyBorder="1" applyAlignment="1">
      <alignment horizontal="distributed" vertical="center" wrapText="1"/>
      <protection/>
    </xf>
    <xf numFmtId="0" fontId="107" fillId="0" borderId="24" xfId="66" applyFont="1" applyBorder="1" applyAlignment="1">
      <alignment horizontal="distributed" vertical="center" wrapText="1"/>
      <protection/>
    </xf>
    <xf numFmtId="0" fontId="103" fillId="0" borderId="21" xfId="66" applyFont="1" applyFill="1" applyBorder="1" applyAlignment="1">
      <alignment horizontal="distributed" vertical="center" wrapText="1"/>
      <protection/>
    </xf>
    <xf numFmtId="0" fontId="103" fillId="0" borderId="23" xfId="66" applyFont="1" applyFill="1" applyBorder="1" applyAlignment="1">
      <alignment horizontal="distributed" vertical="center" wrapText="1"/>
      <protection/>
    </xf>
    <xf numFmtId="0" fontId="103" fillId="0" borderId="24" xfId="66" applyFont="1" applyFill="1" applyBorder="1" applyAlignment="1">
      <alignment horizontal="distributed" vertical="center" wrapText="1"/>
      <protection/>
    </xf>
    <xf numFmtId="0" fontId="103" fillId="0" borderId="13" xfId="66" applyFont="1" applyFill="1" applyBorder="1" applyAlignment="1">
      <alignment horizontal="center" vertical="center" wrapText="1"/>
      <protection/>
    </xf>
    <xf numFmtId="0" fontId="103" fillId="0" borderId="16" xfId="66" applyFont="1" applyFill="1" applyBorder="1" applyAlignment="1">
      <alignment horizontal="center" vertical="center" wrapText="1"/>
      <protection/>
    </xf>
    <xf numFmtId="0" fontId="103" fillId="0" borderId="18" xfId="66" applyFont="1" applyFill="1" applyBorder="1" applyAlignment="1">
      <alignment horizontal="center" vertical="center" wrapText="1"/>
      <protection/>
    </xf>
    <xf numFmtId="0" fontId="43" fillId="34" borderId="0" xfId="0" applyFont="1" applyFill="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_申請_別紙２５－(6)" xfId="66"/>
    <cellStyle name="Followed Hyperlink"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39</xdr:row>
      <xdr:rowOff>0</xdr:rowOff>
    </xdr:from>
    <xdr:to>
      <xdr:col>4</xdr:col>
      <xdr:colOff>114300</xdr:colOff>
      <xdr:row>39</xdr:row>
      <xdr:rowOff>9525</xdr:rowOff>
    </xdr:to>
    <xdr:sp>
      <xdr:nvSpPr>
        <xdr:cNvPr id="1" name="AutoShape 1"/>
        <xdr:cNvSpPr>
          <a:spLocks/>
        </xdr:cNvSpPr>
      </xdr:nvSpPr>
      <xdr:spPr>
        <a:xfrm>
          <a:off x="4933950" y="10772775"/>
          <a:ext cx="114300" cy="9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2333625</xdr:colOff>
      <xdr:row>6</xdr:row>
      <xdr:rowOff>114300</xdr:rowOff>
    </xdr:from>
    <xdr:to>
      <xdr:col>5</xdr:col>
      <xdr:colOff>123825</xdr:colOff>
      <xdr:row>11</xdr:row>
      <xdr:rowOff>180975</xdr:rowOff>
    </xdr:to>
    <xdr:sp>
      <xdr:nvSpPr>
        <xdr:cNvPr id="2" name="AutoShape 2"/>
        <xdr:cNvSpPr>
          <a:spLocks/>
        </xdr:cNvSpPr>
      </xdr:nvSpPr>
      <xdr:spPr>
        <a:xfrm>
          <a:off x="7258050" y="1771650"/>
          <a:ext cx="161925"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12</xdr:row>
      <xdr:rowOff>0</xdr:rowOff>
    </xdr:from>
    <xdr:to>
      <xdr:col>5</xdr:col>
      <xdr:colOff>85725</xdr:colOff>
      <xdr:row>16</xdr:row>
      <xdr:rowOff>0</xdr:rowOff>
    </xdr:to>
    <xdr:sp>
      <xdr:nvSpPr>
        <xdr:cNvPr id="3" name="AutoShape 3"/>
        <xdr:cNvSpPr>
          <a:spLocks/>
        </xdr:cNvSpPr>
      </xdr:nvSpPr>
      <xdr:spPr>
        <a:xfrm>
          <a:off x="7315200" y="3314700"/>
          <a:ext cx="6667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39</xdr:row>
      <xdr:rowOff>0</xdr:rowOff>
    </xdr:from>
    <xdr:to>
      <xdr:col>4</xdr:col>
      <xdr:colOff>114300</xdr:colOff>
      <xdr:row>39</xdr:row>
      <xdr:rowOff>9525</xdr:rowOff>
    </xdr:to>
    <xdr:sp>
      <xdr:nvSpPr>
        <xdr:cNvPr id="4" name="AutoShape 1"/>
        <xdr:cNvSpPr>
          <a:spLocks/>
        </xdr:cNvSpPr>
      </xdr:nvSpPr>
      <xdr:spPr>
        <a:xfrm>
          <a:off x="4933950" y="10772775"/>
          <a:ext cx="114300" cy="9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12</xdr:row>
      <xdr:rowOff>0</xdr:rowOff>
    </xdr:from>
    <xdr:to>
      <xdr:col>5</xdr:col>
      <xdr:colOff>85725</xdr:colOff>
      <xdr:row>16</xdr:row>
      <xdr:rowOff>0</xdr:rowOff>
    </xdr:to>
    <xdr:sp>
      <xdr:nvSpPr>
        <xdr:cNvPr id="5" name="AutoShape 3"/>
        <xdr:cNvSpPr>
          <a:spLocks/>
        </xdr:cNvSpPr>
      </xdr:nvSpPr>
      <xdr:spPr>
        <a:xfrm>
          <a:off x="7315200" y="3314700"/>
          <a:ext cx="6667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2266950</xdr:colOff>
      <xdr:row>49</xdr:row>
      <xdr:rowOff>142875</xdr:rowOff>
    </xdr:from>
    <xdr:to>
      <xdr:col>5</xdr:col>
      <xdr:colOff>123825</xdr:colOff>
      <xdr:row>55</xdr:row>
      <xdr:rowOff>180975</xdr:rowOff>
    </xdr:to>
    <xdr:sp>
      <xdr:nvSpPr>
        <xdr:cNvPr id="6" name="AutoShape 4"/>
        <xdr:cNvSpPr>
          <a:spLocks/>
        </xdr:cNvSpPr>
      </xdr:nvSpPr>
      <xdr:spPr>
        <a:xfrm>
          <a:off x="7191375" y="13677900"/>
          <a:ext cx="228600" cy="1695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4</xdr:row>
      <xdr:rowOff>190500</xdr:rowOff>
    </xdr:from>
    <xdr:to>
      <xdr:col>21</xdr:col>
      <xdr:colOff>657225</xdr:colOff>
      <xdr:row>17</xdr:row>
      <xdr:rowOff>0</xdr:rowOff>
    </xdr:to>
    <xdr:sp>
      <xdr:nvSpPr>
        <xdr:cNvPr id="1" name="角丸四角形 1"/>
        <xdr:cNvSpPr>
          <a:spLocks/>
        </xdr:cNvSpPr>
      </xdr:nvSpPr>
      <xdr:spPr>
        <a:xfrm>
          <a:off x="9753600" y="1114425"/>
          <a:ext cx="6076950" cy="2781300"/>
        </a:xfrm>
        <a:prstGeom prst="roundRect">
          <a:avLst/>
        </a:prstGeom>
        <a:solidFill>
          <a:srgbClr val="CCFFCC"/>
        </a:solidFill>
        <a:ln w="25400" cmpd="sng">
          <a:solidFill>
            <a:srgbClr val="385D8A"/>
          </a:solidFill>
          <a:headEnd type="none"/>
          <a:tailEnd type="none"/>
        </a:ln>
      </xdr:spPr>
      <xdr:txBody>
        <a:bodyPr vertOverflow="clip" wrap="square"/>
        <a:p>
          <a:pPr algn="l">
            <a:defRPr/>
          </a:pPr>
          <a:r>
            <a:rPr lang="en-US" cap="none" sz="1800" b="0" i="0" u="none" baseline="0">
              <a:solidFill>
                <a:srgbClr val="000000"/>
              </a:solidFill>
            </a:rPr>
            <a:t>受入研修を実施する場合は、このシートの黄色のセルを入力して下さい。</a:t>
          </a:r>
          <a:r>
            <a:rPr lang="en-US" cap="none" sz="1800" b="0" i="0" u="none" baseline="0">
              <a:solidFill>
                <a:srgbClr val="000000"/>
              </a:solidFill>
            </a:rPr>
            <a:t>
</a:t>
          </a:r>
          <a:r>
            <a:rPr lang="en-US" cap="none" sz="1800" b="0" i="0" u="none" baseline="0">
              <a:solidFill>
                <a:srgbClr val="FF0000"/>
              </a:solidFill>
            </a:rPr>
            <a:t>※</a:t>
          </a:r>
          <a:r>
            <a:rPr lang="en-US" cap="none" sz="1800" b="0" i="0" u="none" baseline="0">
              <a:solidFill>
                <a:srgbClr val="FF0000"/>
              </a:solidFill>
            </a:rPr>
            <a:t>「受入研修時間数」欄を必ず入力して下さい。</a:t>
          </a:r>
          <a:r>
            <a:rPr lang="en-US" cap="none" sz="1800" b="0" i="0" u="none" baseline="0">
              <a:solidFill>
                <a:srgbClr val="FF0000"/>
              </a:solidFill>
            </a:rPr>
            <a:t>
</a:t>
          </a:r>
          <a:r>
            <a:rPr lang="en-US" cap="none" sz="1800" b="0" i="0" u="none" baseline="0">
              <a:solidFill>
                <a:srgbClr val="000000"/>
              </a:solidFill>
            </a:rPr>
            <a:t>※</a:t>
          </a:r>
          <a:r>
            <a:rPr lang="en-US" cap="none" sz="1800" b="0" i="0" u="none" baseline="0">
              <a:solidFill>
                <a:srgbClr val="000000"/>
              </a:solidFill>
            </a:rPr>
            <a:t>登録番号・登録年月日欄は入力不要ですが、</a:t>
          </a:r>
          <a:r>
            <a:rPr lang="en-US" cap="none" sz="1800" b="0" i="0" u="none" baseline="0">
              <a:solidFill>
                <a:srgbClr val="FF0000"/>
              </a:solidFill>
            </a:rPr>
            <a:t>受け入れた職員が</a:t>
          </a:r>
          <a:r>
            <a:rPr lang="en-US" cap="none" sz="1800" b="0" i="0" u="sng" baseline="0">
              <a:solidFill>
                <a:srgbClr val="FF0000"/>
              </a:solidFill>
            </a:rPr>
            <a:t>新人</a:t>
          </a:r>
          <a:r>
            <a:rPr lang="en-US" cap="none" sz="1800" b="0" i="0" u="none" baseline="0">
              <a:solidFill>
                <a:srgbClr val="FF0000"/>
              </a:solidFill>
            </a:rPr>
            <a:t>看護職員かを必ず確認して下さい。新人でない場合は、入力しないで下さい。</a:t>
          </a:r>
          <a:r>
            <a:rPr lang="en-US" cap="none" sz="1800" b="0" i="0" u="none" baseline="0">
              <a:solidFill>
                <a:srgbClr val="FF0000"/>
              </a:solidFill>
            </a:rPr>
            <a:t>
</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このコメントは、紙媒体には表示されません。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11</xdr:row>
      <xdr:rowOff>0</xdr:rowOff>
    </xdr:from>
    <xdr:to>
      <xdr:col>9</xdr:col>
      <xdr:colOff>85725</xdr:colOff>
      <xdr:row>14</xdr:row>
      <xdr:rowOff>0</xdr:rowOff>
    </xdr:to>
    <xdr:sp>
      <xdr:nvSpPr>
        <xdr:cNvPr id="1" name="AutoShape 1"/>
        <xdr:cNvSpPr>
          <a:spLocks/>
        </xdr:cNvSpPr>
      </xdr:nvSpPr>
      <xdr:spPr>
        <a:xfrm>
          <a:off x="4486275" y="2390775"/>
          <a:ext cx="76200" cy="600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50</xdr:row>
      <xdr:rowOff>9525</xdr:rowOff>
    </xdr:from>
    <xdr:to>
      <xdr:col>9</xdr:col>
      <xdr:colOff>76200</xdr:colOff>
      <xdr:row>53</xdr:row>
      <xdr:rowOff>0</xdr:rowOff>
    </xdr:to>
    <xdr:sp>
      <xdr:nvSpPr>
        <xdr:cNvPr id="2" name="AutoShape 2"/>
        <xdr:cNvSpPr>
          <a:spLocks/>
        </xdr:cNvSpPr>
      </xdr:nvSpPr>
      <xdr:spPr>
        <a:xfrm>
          <a:off x="4476750" y="9782175"/>
          <a:ext cx="762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57</xdr:row>
      <xdr:rowOff>0</xdr:rowOff>
    </xdr:from>
    <xdr:to>
      <xdr:col>9</xdr:col>
      <xdr:colOff>85725</xdr:colOff>
      <xdr:row>60</xdr:row>
      <xdr:rowOff>9525</xdr:rowOff>
    </xdr:to>
    <xdr:sp>
      <xdr:nvSpPr>
        <xdr:cNvPr id="3" name="AutoShape 3"/>
        <xdr:cNvSpPr>
          <a:spLocks/>
        </xdr:cNvSpPr>
      </xdr:nvSpPr>
      <xdr:spPr>
        <a:xfrm>
          <a:off x="4486275" y="11134725"/>
          <a:ext cx="762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H67"/>
  <sheetViews>
    <sheetView tabSelected="1" view="pageBreakPreview" zoomScale="80" zoomScaleNormal="75" zoomScaleSheetLayoutView="80" zoomScalePageLayoutView="0" workbookViewId="0" topLeftCell="A1">
      <pane ySplit="2" topLeftCell="A3" activePane="bottomLeft" state="frozen"/>
      <selection pane="topLeft" activeCell="G3" sqref="G3:I3"/>
      <selection pane="bottomLeft" activeCell="H70" sqref="H70"/>
    </sheetView>
  </sheetViews>
  <sheetFormatPr defaultColWidth="9.00390625" defaultRowHeight="21.75" customHeight="1"/>
  <cols>
    <col min="1" max="1" width="1.37890625" style="488" customWidth="1"/>
    <col min="2" max="2" width="3.625" style="488" customWidth="1"/>
    <col min="3" max="3" width="12.125" style="488" bestFit="1" customWidth="1"/>
    <col min="4" max="4" width="47.50390625" style="488" customWidth="1"/>
    <col min="5" max="5" width="31.125" style="488" customWidth="1"/>
    <col min="6" max="6" width="71.50390625" style="489" customWidth="1"/>
    <col min="7" max="16384" width="9.00390625" style="488" customWidth="1"/>
  </cols>
  <sheetData>
    <row r="1" ht="21.75" customHeight="1">
      <c r="C1" s="488" t="s">
        <v>471</v>
      </c>
    </row>
    <row r="2" spans="2:6" ht="21.75" customHeight="1">
      <c r="B2" s="490" t="s">
        <v>564</v>
      </c>
      <c r="C2" s="491" t="s">
        <v>472</v>
      </c>
      <c r="D2" s="491" t="s">
        <v>473</v>
      </c>
      <c r="E2" s="492" t="s">
        <v>474</v>
      </c>
      <c r="F2" s="492" t="s">
        <v>475</v>
      </c>
    </row>
    <row r="3" spans="2:8" ht="21.75" customHeight="1">
      <c r="B3" s="745" t="s">
        <v>668</v>
      </c>
      <c r="C3" s="746"/>
      <c r="D3" s="742" t="s">
        <v>669</v>
      </c>
      <c r="E3" s="743"/>
      <c r="F3" s="744"/>
      <c r="H3" s="529"/>
    </row>
    <row r="4" spans="2:6" ht="21.75" customHeight="1">
      <c r="B4" s="495">
        <v>1</v>
      </c>
      <c r="C4" s="490" t="s">
        <v>476</v>
      </c>
      <c r="D4" s="490" t="s">
        <v>607</v>
      </c>
      <c r="E4" s="496"/>
      <c r="F4" s="101" t="s">
        <v>586</v>
      </c>
    </row>
    <row r="5" spans="2:6" ht="21.75" customHeight="1">
      <c r="B5" s="490">
        <v>2</v>
      </c>
      <c r="C5" s="497" t="s">
        <v>477</v>
      </c>
      <c r="D5" s="490" t="s">
        <v>478</v>
      </c>
      <c r="E5" s="498"/>
      <c r="F5" s="142" t="s">
        <v>394</v>
      </c>
    </row>
    <row r="6" spans="2:6" ht="21.75" customHeight="1">
      <c r="B6" s="495"/>
      <c r="C6" s="499"/>
      <c r="D6" s="495"/>
      <c r="E6" s="500" t="s">
        <v>479</v>
      </c>
      <c r="F6" s="750" t="s">
        <v>285</v>
      </c>
    </row>
    <row r="7" spans="2:6" ht="21.75" customHeight="1">
      <c r="B7" s="495"/>
      <c r="C7" s="499"/>
      <c r="D7" s="495"/>
      <c r="E7" s="501" t="s">
        <v>480</v>
      </c>
      <c r="F7" s="751"/>
    </row>
    <row r="8" spans="2:6" ht="21.75" customHeight="1">
      <c r="B8" s="495"/>
      <c r="C8" s="499"/>
      <c r="D8" s="495"/>
      <c r="E8" s="501" t="s">
        <v>481</v>
      </c>
      <c r="F8" s="751"/>
    </row>
    <row r="9" spans="2:6" ht="21.75" customHeight="1">
      <c r="B9" s="495"/>
      <c r="C9" s="499"/>
      <c r="D9" s="495"/>
      <c r="E9" s="581" t="s">
        <v>661</v>
      </c>
      <c r="F9" s="751"/>
    </row>
    <row r="10" spans="2:6" ht="21.75" customHeight="1">
      <c r="B10" s="495"/>
      <c r="C10" s="499"/>
      <c r="D10" s="495"/>
      <c r="E10" s="501" t="s">
        <v>482</v>
      </c>
      <c r="F10" s="751"/>
    </row>
    <row r="11" spans="2:6" ht="21.75" customHeight="1">
      <c r="B11" s="495"/>
      <c r="C11" s="499"/>
      <c r="D11" s="495"/>
      <c r="E11" s="501" t="s">
        <v>483</v>
      </c>
      <c r="F11" s="751"/>
    </row>
    <row r="12" spans="2:6" ht="21.75" customHeight="1">
      <c r="B12" s="495"/>
      <c r="C12" s="499"/>
      <c r="D12" s="495"/>
      <c r="E12" s="503" t="s">
        <v>484</v>
      </c>
      <c r="F12" s="752"/>
    </row>
    <row r="13" spans="2:6" ht="21.75" customHeight="1">
      <c r="B13" s="495"/>
      <c r="C13" s="499"/>
      <c r="D13" s="495"/>
      <c r="E13" s="500" t="s">
        <v>485</v>
      </c>
      <c r="F13" s="747" t="s">
        <v>682</v>
      </c>
    </row>
    <row r="14" spans="2:6" ht="21.75" customHeight="1">
      <c r="B14" s="495"/>
      <c r="C14" s="499"/>
      <c r="D14" s="495"/>
      <c r="E14" s="501" t="s">
        <v>486</v>
      </c>
      <c r="F14" s="748"/>
    </row>
    <row r="15" spans="2:6" ht="21.75" customHeight="1">
      <c r="B15" s="495"/>
      <c r="C15" s="499"/>
      <c r="D15" s="495"/>
      <c r="E15" s="501" t="s">
        <v>487</v>
      </c>
      <c r="F15" s="748"/>
    </row>
    <row r="16" spans="2:6" ht="21.75" customHeight="1">
      <c r="B16" s="495"/>
      <c r="C16" s="499"/>
      <c r="D16" s="495"/>
      <c r="E16" s="503" t="s">
        <v>488</v>
      </c>
      <c r="F16" s="749"/>
    </row>
    <row r="17" spans="2:6" ht="21.75" customHeight="1">
      <c r="B17" s="495"/>
      <c r="C17" s="499"/>
      <c r="D17" s="495"/>
      <c r="E17" s="494" t="s">
        <v>489</v>
      </c>
      <c r="F17" s="579" t="s">
        <v>565</v>
      </c>
    </row>
    <row r="18" spans="2:6" ht="21.75" customHeight="1">
      <c r="B18" s="495"/>
      <c r="C18" s="499"/>
      <c r="D18" s="495"/>
      <c r="E18" s="494" t="s">
        <v>490</v>
      </c>
      <c r="F18" s="494" t="s">
        <v>683</v>
      </c>
    </row>
    <row r="19" spans="2:6" ht="21.75" customHeight="1">
      <c r="B19" s="495"/>
      <c r="C19" s="499"/>
      <c r="D19" s="495"/>
      <c r="E19" s="504"/>
      <c r="F19" s="580" t="s">
        <v>662</v>
      </c>
    </row>
    <row r="20" spans="2:6" ht="21.75" customHeight="1">
      <c r="B20" s="495"/>
      <c r="C20" s="499"/>
      <c r="D20" s="495"/>
      <c r="E20" s="505" t="s">
        <v>491</v>
      </c>
      <c r="F20" s="502" t="s">
        <v>492</v>
      </c>
    </row>
    <row r="21" spans="2:6" ht="21.75" customHeight="1">
      <c r="B21" s="506"/>
      <c r="C21" s="499"/>
      <c r="D21" s="495"/>
      <c r="E21" s="505"/>
      <c r="F21" s="737" t="s">
        <v>286</v>
      </c>
    </row>
    <row r="22" spans="2:6" ht="21.75" customHeight="1">
      <c r="B22" s="495">
        <v>3</v>
      </c>
      <c r="C22" s="497" t="s">
        <v>493</v>
      </c>
      <c r="D22" s="490" t="s">
        <v>494</v>
      </c>
      <c r="E22" s="500" t="s">
        <v>495</v>
      </c>
      <c r="F22" s="500" t="s">
        <v>496</v>
      </c>
    </row>
    <row r="23" spans="2:6" ht="21.75" customHeight="1">
      <c r="B23" s="495"/>
      <c r="C23" s="499"/>
      <c r="D23" s="495"/>
      <c r="E23" s="501" t="s">
        <v>497</v>
      </c>
      <c r="F23" s="501" t="s">
        <v>498</v>
      </c>
    </row>
    <row r="24" spans="2:6" ht="21.75" customHeight="1">
      <c r="B24" s="495"/>
      <c r="C24" s="499"/>
      <c r="D24" s="495"/>
      <c r="E24" s="581" t="s">
        <v>287</v>
      </c>
      <c r="F24" s="501" t="s">
        <v>499</v>
      </c>
    </row>
    <row r="25" spans="2:6" ht="21.75" customHeight="1">
      <c r="B25" s="495"/>
      <c r="C25" s="499"/>
      <c r="D25" s="495"/>
      <c r="E25" s="501" t="s">
        <v>500</v>
      </c>
      <c r="F25" s="501" t="s">
        <v>501</v>
      </c>
    </row>
    <row r="26" spans="2:6" ht="21.75" customHeight="1">
      <c r="B26" s="495"/>
      <c r="C26" s="499"/>
      <c r="D26" s="495"/>
      <c r="E26" s="501" t="s">
        <v>502</v>
      </c>
      <c r="F26" s="501" t="s">
        <v>503</v>
      </c>
    </row>
    <row r="27" spans="2:6" ht="21.75" customHeight="1">
      <c r="B27" s="495"/>
      <c r="C27" s="499"/>
      <c r="D27" s="495"/>
      <c r="E27" s="519" t="s">
        <v>504</v>
      </c>
      <c r="F27" s="519" t="s">
        <v>505</v>
      </c>
    </row>
    <row r="28" spans="2:6" ht="21.75" customHeight="1">
      <c r="B28" s="506"/>
      <c r="C28" s="507"/>
      <c r="D28" s="506"/>
      <c r="E28" s="520" t="s">
        <v>388</v>
      </c>
      <c r="F28" s="521" t="s">
        <v>544</v>
      </c>
    </row>
    <row r="29" spans="2:6" ht="21.75" customHeight="1">
      <c r="B29" s="495">
        <v>4</v>
      </c>
      <c r="C29" s="499" t="s">
        <v>506</v>
      </c>
      <c r="D29" s="495" t="s">
        <v>507</v>
      </c>
      <c r="E29" s="582" t="s">
        <v>566</v>
      </c>
      <c r="F29" s="518" t="s">
        <v>684</v>
      </c>
    </row>
    <row r="30" spans="2:6" ht="21.75" customHeight="1">
      <c r="B30" s="495"/>
      <c r="C30" s="499"/>
      <c r="D30" s="495"/>
      <c r="E30" s="508"/>
      <c r="F30" s="105"/>
    </row>
    <row r="31" spans="2:6" ht="21.75" customHeight="1">
      <c r="B31" s="506"/>
      <c r="C31" s="499"/>
      <c r="D31" s="495"/>
      <c r="E31" s="522" t="s">
        <v>508</v>
      </c>
      <c r="F31" s="101" t="s">
        <v>584</v>
      </c>
    </row>
    <row r="32" spans="2:6" ht="21.75" customHeight="1">
      <c r="B32" s="495">
        <v>5</v>
      </c>
      <c r="C32" s="490" t="s">
        <v>509</v>
      </c>
      <c r="D32" s="490" t="s">
        <v>510</v>
      </c>
      <c r="E32" s="583" t="s">
        <v>567</v>
      </c>
      <c r="F32" s="105" t="s">
        <v>587</v>
      </c>
    </row>
    <row r="33" spans="2:6" ht="21.75" customHeight="1">
      <c r="B33" s="495"/>
      <c r="C33" s="495"/>
      <c r="D33" s="495"/>
      <c r="E33" s="502"/>
      <c r="F33" s="105" t="s">
        <v>695</v>
      </c>
    </row>
    <row r="34" spans="2:6" ht="21.75" customHeight="1">
      <c r="B34" s="495"/>
      <c r="C34" s="495"/>
      <c r="D34" s="495"/>
      <c r="E34" s="496" t="s">
        <v>511</v>
      </c>
      <c r="F34" s="738" t="s">
        <v>543</v>
      </c>
    </row>
    <row r="35" spans="2:6" ht="21.75" customHeight="1">
      <c r="B35" s="495"/>
      <c r="C35" s="506"/>
      <c r="D35" s="506"/>
      <c r="E35" s="510"/>
      <c r="F35" s="731" t="s">
        <v>670</v>
      </c>
    </row>
    <row r="36" spans="2:6" ht="21.75" customHeight="1">
      <c r="B36" s="490">
        <v>6</v>
      </c>
      <c r="C36" s="490" t="s">
        <v>512</v>
      </c>
      <c r="D36" s="584" t="s">
        <v>568</v>
      </c>
      <c r="E36" s="496" t="s">
        <v>513</v>
      </c>
      <c r="F36" s="494" t="s">
        <v>514</v>
      </c>
    </row>
    <row r="37" spans="2:6" ht="21.75" customHeight="1">
      <c r="B37" s="495"/>
      <c r="C37" s="495"/>
      <c r="D37" s="495"/>
      <c r="E37" s="511"/>
      <c r="F37" s="105" t="s">
        <v>685</v>
      </c>
    </row>
    <row r="38" spans="2:6" ht="21.75" customHeight="1">
      <c r="B38" s="495"/>
      <c r="C38" s="495"/>
      <c r="D38" s="495"/>
      <c r="E38" s="511"/>
      <c r="F38" s="105" t="s">
        <v>686</v>
      </c>
    </row>
    <row r="39" spans="2:6" ht="21.75" customHeight="1">
      <c r="B39" s="506"/>
      <c r="C39" s="506"/>
      <c r="D39" s="506"/>
      <c r="E39" s="510"/>
      <c r="F39" s="504" t="s">
        <v>515</v>
      </c>
    </row>
    <row r="40" spans="2:6" ht="21.75" customHeight="1">
      <c r="B40" s="490">
        <v>7</v>
      </c>
      <c r="C40" s="497" t="s">
        <v>516</v>
      </c>
      <c r="D40" s="490" t="s">
        <v>517</v>
      </c>
      <c r="E40" s="512" t="s">
        <v>518</v>
      </c>
      <c r="F40" s="500" t="s">
        <v>519</v>
      </c>
    </row>
    <row r="41" spans="2:6" ht="21.75" customHeight="1">
      <c r="B41" s="495">
        <v>8</v>
      </c>
      <c r="C41" s="499" t="s">
        <v>520</v>
      </c>
      <c r="D41" s="495" t="s">
        <v>521</v>
      </c>
      <c r="E41" s="513" t="s">
        <v>522</v>
      </c>
      <c r="F41" s="501" t="s">
        <v>523</v>
      </c>
    </row>
    <row r="42" spans="2:6" ht="21.75" customHeight="1">
      <c r="B42" s="495">
        <v>9</v>
      </c>
      <c r="C42" s="499" t="s">
        <v>524</v>
      </c>
      <c r="D42" s="495" t="s">
        <v>525</v>
      </c>
      <c r="E42" s="303" t="s">
        <v>569</v>
      </c>
      <c r="F42" s="501" t="s">
        <v>526</v>
      </c>
    </row>
    <row r="43" spans="2:6" ht="21.75" customHeight="1">
      <c r="B43" s="495"/>
      <c r="C43" s="499"/>
      <c r="D43" s="495"/>
      <c r="E43" s="513" t="s">
        <v>527</v>
      </c>
      <c r="F43" s="501" t="s">
        <v>528</v>
      </c>
    </row>
    <row r="44" spans="2:6" ht="21.75" customHeight="1">
      <c r="B44" s="506"/>
      <c r="C44" s="507"/>
      <c r="D44" s="506"/>
      <c r="E44" s="514" t="s">
        <v>529</v>
      </c>
      <c r="F44" s="503" t="s">
        <v>530</v>
      </c>
    </row>
    <row r="45" spans="2:6" ht="21.75" customHeight="1">
      <c r="B45" s="495">
        <v>10</v>
      </c>
      <c r="C45" s="499" t="s">
        <v>531</v>
      </c>
      <c r="D45" s="495" t="s">
        <v>653</v>
      </c>
      <c r="E45" s="496" t="s">
        <v>532</v>
      </c>
      <c r="F45" s="490" t="s">
        <v>533</v>
      </c>
    </row>
    <row r="46" spans="2:6" ht="21.75" customHeight="1">
      <c r="B46" s="506"/>
      <c r="C46" s="507"/>
      <c r="D46" s="506"/>
      <c r="E46" s="514" t="s">
        <v>534</v>
      </c>
      <c r="F46" s="585" t="s">
        <v>570</v>
      </c>
    </row>
    <row r="47" spans="2:6" ht="21.75" customHeight="1">
      <c r="B47" s="495">
        <v>11</v>
      </c>
      <c r="C47" s="681" t="s">
        <v>631</v>
      </c>
      <c r="D47" s="682" t="s">
        <v>623</v>
      </c>
      <c r="E47" s="522"/>
      <c r="F47" s="683" t="s">
        <v>632</v>
      </c>
    </row>
    <row r="48" spans="2:6" ht="21.75" customHeight="1">
      <c r="B48" s="493">
        <v>12</v>
      </c>
      <c r="C48" s="515" t="s">
        <v>535</v>
      </c>
      <c r="D48" s="493" t="s">
        <v>536</v>
      </c>
      <c r="E48" s="516"/>
      <c r="F48" s="498" t="s">
        <v>687</v>
      </c>
    </row>
    <row r="49" spans="2:6" ht="21.75" customHeight="1">
      <c r="B49" s="490">
        <v>13</v>
      </c>
      <c r="C49" s="497" t="s">
        <v>535</v>
      </c>
      <c r="D49" s="490" t="s">
        <v>537</v>
      </c>
      <c r="E49" s="500" t="s">
        <v>479</v>
      </c>
      <c r="F49" s="494"/>
    </row>
    <row r="50" spans="2:6" ht="21.75" customHeight="1">
      <c r="B50" s="495"/>
      <c r="C50" s="499"/>
      <c r="D50" s="495"/>
      <c r="E50" s="501" t="s">
        <v>480</v>
      </c>
      <c r="F50" s="502"/>
    </row>
    <row r="51" spans="2:6" ht="21.75" customHeight="1">
      <c r="B51" s="495"/>
      <c r="C51" s="499"/>
      <c r="D51" s="495"/>
      <c r="E51" s="501" t="s">
        <v>481</v>
      </c>
      <c r="F51" s="502"/>
    </row>
    <row r="52" spans="2:6" ht="21.75" customHeight="1">
      <c r="B52" s="495"/>
      <c r="C52" s="499"/>
      <c r="D52" s="495"/>
      <c r="E52" s="581" t="s">
        <v>663</v>
      </c>
      <c r="F52" s="105" t="s">
        <v>288</v>
      </c>
    </row>
    <row r="53" spans="2:6" ht="21.75" customHeight="1">
      <c r="B53" s="495"/>
      <c r="C53" s="499"/>
      <c r="D53" s="495"/>
      <c r="E53" s="501" t="s">
        <v>538</v>
      </c>
      <c r="F53" s="737" t="s">
        <v>392</v>
      </c>
    </row>
    <row r="54" spans="2:6" ht="21.75" customHeight="1">
      <c r="B54" s="495"/>
      <c r="C54" s="499"/>
      <c r="D54" s="495"/>
      <c r="E54" s="501" t="s">
        <v>482</v>
      </c>
      <c r="F54" s="502"/>
    </row>
    <row r="55" spans="2:6" ht="21.75" customHeight="1">
      <c r="B55" s="495"/>
      <c r="C55" s="499"/>
      <c r="D55" s="495"/>
      <c r="E55" s="501" t="s">
        <v>483</v>
      </c>
      <c r="F55" s="502"/>
    </row>
    <row r="56" spans="2:6" ht="21.75" customHeight="1">
      <c r="B56" s="506"/>
      <c r="C56" s="507"/>
      <c r="D56" s="506"/>
      <c r="E56" s="503" t="s">
        <v>484</v>
      </c>
      <c r="F56" s="504"/>
    </row>
    <row r="57" spans="2:6" ht="21.75" customHeight="1">
      <c r="B57" s="490">
        <v>14</v>
      </c>
      <c r="C57" s="497" t="s">
        <v>535</v>
      </c>
      <c r="D57" s="490" t="s">
        <v>539</v>
      </c>
      <c r="E57" s="509"/>
      <c r="F57" s="494" t="s">
        <v>540</v>
      </c>
    </row>
    <row r="58" spans="2:6" ht="21.75" customHeight="1">
      <c r="B58" s="506"/>
      <c r="C58" s="507"/>
      <c r="D58" s="506"/>
      <c r="E58" s="517"/>
      <c r="F58" s="580" t="s">
        <v>583</v>
      </c>
    </row>
    <row r="59" spans="2:6" ht="21.75" customHeight="1">
      <c r="B59" s="490">
        <v>15</v>
      </c>
      <c r="C59" s="497" t="s">
        <v>535</v>
      </c>
      <c r="D59" s="490" t="s">
        <v>571</v>
      </c>
      <c r="E59" s="509"/>
      <c r="F59" s="494" t="s">
        <v>541</v>
      </c>
    </row>
    <row r="60" spans="2:6" ht="21.75" customHeight="1">
      <c r="B60" s="506"/>
      <c r="C60" s="507"/>
      <c r="D60" s="506"/>
      <c r="E60" s="517"/>
      <c r="F60" s="504" t="s">
        <v>542</v>
      </c>
    </row>
    <row r="61" spans="2:6" ht="21.75" customHeight="1">
      <c r="B61" s="493">
        <v>16</v>
      </c>
      <c r="C61" s="717" t="s">
        <v>59</v>
      </c>
      <c r="D61" s="717" t="s">
        <v>654</v>
      </c>
      <c r="E61" s="498"/>
      <c r="F61" s="718" t="s">
        <v>659</v>
      </c>
    </row>
    <row r="63" spans="2:6" ht="21.75" customHeight="1">
      <c r="B63" s="739" t="s">
        <v>691</v>
      </c>
      <c r="C63" s="740"/>
      <c r="D63" s="740"/>
      <c r="E63" s="740"/>
      <c r="F63" s="740"/>
    </row>
    <row r="64" spans="2:6" ht="21.75" customHeight="1">
      <c r="B64" s="740" t="s">
        <v>688</v>
      </c>
      <c r="C64" s="740"/>
      <c r="D64" s="740"/>
      <c r="E64" s="740"/>
      <c r="F64" s="740"/>
    </row>
    <row r="65" spans="2:6" ht="21.75" customHeight="1">
      <c r="B65" s="741" t="s">
        <v>689</v>
      </c>
      <c r="C65" s="741"/>
      <c r="D65" s="741"/>
      <c r="E65" s="741"/>
      <c r="F65" s="741"/>
    </row>
    <row r="66" spans="2:6" ht="21.75" customHeight="1">
      <c r="B66" s="740" t="s">
        <v>690</v>
      </c>
      <c r="C66" s="740"/>
      <c r="D66" s="740"/>
      <c r="E66" s="740"/>
      <c r="F66" s="740"/>
    </row>
    <row r="67" spans="2:6" ht="21.75" customHeight="1">
      <c r="B67" s="973" t="s">
        <v>692</v>
      </c>
      <c r="C67" s="741"/>
      <c r="D67" s="741"/>
      <c r="E67" s="741"/>
      <c r="F67" s="741"/>
    </row>
  </sheetData>
  <sheetProtection password="C7FC" sheet="1"/>
  <mergeCells count="6">
    <mergeCell ref="B65:F65"/>
    <mergeCell ref="B67:F67"/>
    <mergeCell ref="D3:F3"/>
    <mergeCell ref="B3:C3"/>
    <mergeCell ref="F13:F16"/>
    <mergeCell ref="F6:F12"/>
  </mergeCells>
  <printOptions/>
  <pageMargins left="0.62" right="0.16" top="0.85" bottom="0.19" header="0.512" footer="0.17"/>
  <pageSetup fitToHeight="1" fitToWidth="1" horizontalDpi="600" verticalDpi="600" orientation="portrait" paperSize="8" scale="81" r:id="rId2"/>
  <drawing r:id="rId1"/>
</worksheet>
</file>

<file path=xl/worksheets/sheet10.xml><?xml version="1.0" encoding="utf-8"?>
<worksheet xmlns="http://schemas.openxmlformats.org/spreadsheetml/2006/main" xmlns:r="http://schemas.openxmlformats.org/officeDocument/2006/relationships">
  <sheetPr>
    <tabColor rgb="FFCCFFCC"/>
  </sheetPr>
  <dimension ref="B1:T25"/>
  <sheetViews>
    <sheetView view="pageBreakPreview" zoomScale="75" zoomScaleSheetLayoutView="75" zoomScalePageLayoutView="0" workbookViewId="0" topLeftCell="A1">
      <pane ySplit="4" topLeftCell="A5" activePane="bottomLeft" state="frozen"/>
      <selection pane="topLeft" activeCell="E6" sqref="E6"/>
      <selection pane="bottomLeft" activeCell="X9" sqref="X9"/>
    </sheetView>
  </sheetViews>
  <sheetFormatPr defaultColWidth="9.00390625" defaultRowHeight="28.5" customHeight="1"/>
  <cols>
    <col min="1" max="1" width="1.25" style="1" customWidth="1"/>
    <col min="2" max="2" width="5.375" style="1" customWidth="1"/>
    <col min="3" max="3" width="14.625" style="1" customWidth="1"/>
    <col min="4" max="4" width="2.75390625" style="1" customWidth="1"/>
    <col min="5" max="5" width="14.625" style="1" customWidth="1"/>
    <col min="6" max="6" width="2.75390625" style="1" customWidth="1"/>
    <col min="7" max="7" width="11.125" style="1" customWidth="1"/>
    <col min="8" max="8" width="2.50390625" style="1" bestFit="1" customWidth="1"/>
    <col min="9" max="9" width="12.625" style="1" customWidth="1"/>
    <col min="10" max="10" width="6.00390625" style="1" bestFit="1" customWidth="1"/>
    <col min="11" max="11" width="12.625" style="1" customWidth="1"/>
    <col min="12" max="12" width="7.00390625" style="1" bestFit="1" customWidth="1"/>
    <col min="13" max="13" width="14.625" style="1" customWidth="1"/>
    <col min="14" max="14" width="4.00390625" style="1" bestFit="1" customWidth="1"/>
    <col min="15" max="15" width="12.625" style="1" customWidth="1"/>
    <col min="16" max="16" width="4.00390625" style="1" bestFit="1" customWidth="1"/>
    <col min="17" max="17" width="13.125" style="1" customWidth="1"/>
    <col min="18" max="18" width="4.00390625" style="1" bestFit="1" customWidth="1"/>
    <col min="19" max="19" width="9.00390625" style="1" customWidth="1"/>
    <col min="20" max="20" width="6.00390625" style="1" hidden="1" customWidth="1"/>
    <col min="21" max="16384" width="9.00390625" style="1" customWidth="1"/>
  </cols>
  <sheetData>
    <row r="1" spans="2:7" ht="28.5" customHeight="1">
      <c r="B1" s="1" t="s">
        <v>200</v>
      </c>
      <c r="E1" s="42"/>
      <c r="F1" s="42"/>
      <c r="G1" s="42"/>
    </row>
    <row r="2" spans="3:7" ht="28.5" customHeight="1">
      <c r="C2" s="42" t="s">
        <v>202</v>
      </c>
      <c r="D2" s="42"/>
      <c r="E2" s="42"/>
      <c r="F2" s="42"/>
      <c r="G2" s="42"/>
    </row>
    <row r="3" spans="11:18" ht="28.5" customHeight="1">
      <c r="K3" s="75" t="s">
        <v>167</v>
      </c>
      <c r="L3" s="815">
        <f>'基本情報'!G8</f>
        <v>0</v>
      </c>
      <c r="M3" s="834"/>
      <c r="N3" s="834"/>
      <c r="O3" s="834"/>
      <c r="P3" s="834"/>
      <c r="Q3" s="834"/>
      <c r="R3" s="817"/>
    </row>
    <row r="4" spans="2:18" ht="28.5" customHeight="1">
      <c r="B4" s="93"/>
      <c r="C4" s="89" t="s">
        <v>69</v>
      </c>
      <c r="D4" s="9"/>
      <c r="E4" s="89" t="s">
        <v>135</v>
      </c>
      <c r="F4" s="10"/>
      <c r="G4" s="92" t="s">
        <v>190</v>
      </c>
      <c r="H4" s="31"/>
      <c r="I4" s="90" t="s">
        <v>133</v>
      </c>
      <c r="J4" s="31"/>
      <c r="K4" s="90" t="s">
        <v>134</v>
      </c>
      <c r="L4" s="31"/>
      <c r="M4" s="91" t="s">
        <v>83</v>
      </c>
      <c r="N4" s="10"/>
      <c r="O4" s="831" t="s">
        <v>44</v>
      </c>
      <c r="P4" s="832"/>
      <c r="Q4" s="831" t="s">
        <v>43</v>
      </c>
      <c r="R4" s="832"/>
    </row>
    <row r="5" spans="2:20" ht="28.5" customHeight="1">
      <c r="B5" s="351">
        <v>1</v>
      </c>
      <c r="C5" s="639"/>
      <c r="D5" s="363" t="s">
        <v>600</v>
      </c>
      <c r="E5" s="617"/>
      <c r="F5" s="363" t="s">
        <v>601</v>
      </c>
      <c r="G5" s="640"/>
      <c r="H5" s="654" t="s">
        <v>598</v>
      </c>
      <c r="I5" s="642"/>
      <c r="J5" s="652" t="s">
        <v>130</v>
      </c>
      <c r="K5" s="643"/>
      <c r="L5" s="652" t="s">
        <v>131</v>
      </c>
      <c r="M5" s="330">
        <f>ROUNDDOWN(I5*K5,0)</f>
        <v>0</v>
      </c>
      <c r="N5" s="278" t="s">
        <v>55</v>
      </c>
      <c r="O5" s="667"/>
      <c r="P5" s="658" t="s">
        <v>55</v>
      </c>
      <c r="Q5" s="667"/>
      <c r="R5" s="658" t="s">
        <v>55</v>
      </c>
      <c r="T5" s="1" t="s">
        <v>70</v>
      </c>
    </row>
    <row r="6" spans="2:20" ht="28.5" customHeight="1">
      <c r="B6" s="352">
        <v>2</v>
      </c>
      <c r="C6" s="645"/>
      <c r="D6" s="367" t="s">
        <v>603</v>
      </c>
      <c r="E6" s="621"/>
      <c r="F6" s="367" t="s">
        <v>604</v>
      </c>
      <c r="G6" s="646"/>
      <c r="H6" s="661" t="s">
        <v>599</v>
      </c>
      <c r="I6" s="648"/>
      <c r="J6" s="659" t="s">
        <v>130</v>
      </c>
      <c r="K6" s="649"/>
      <c r="L6" s="659" t="s">
        <v>131</v>
      </c>
      <c r="M6" s="339">
        <f aca="true" t="shared" si="0" ref="M6:M16">ROUNDDOWN(I6*K6,0)</f>
        <v>0</v>
      </c>
      <c r="N6" s="279" t="s">
        <v>55</v>
      </c>
      <c r="O6" s="668"/>
      <c r="P6" s="665" t="s">
        <v>55</v>
      </c>
      <c r="Q6" s="668"/>
      <c r="R6" s="665" t="s">
        <v>55</v>
      </c>
      <c r="T6" s="1" t="s">
        <v>57</v>
      </c>
    </row>
    <row r="7" spans="2:18" ht="28.5" customHeight="1">
      <c r="B7" s="352">
        <v>3</v>
      </c>
      <c r="C7" s="621"/>
      <c r="D7" s="366" t="s">
        <v>603</v>
      </c>
      <c r="E7" s="621"/>
      <c r="F7" s="669" t="s">
        <v>604</v>
      </c>
      <c r="G7" s="646"/>
      <c r="H7" s="661" t="s">
        <v>599</v>
      </c>
      <c r="I7" s="648"/>
      <c r="J7" s="659" t="s">
        <v>130</v>
      </c>
      <c r="K7" s="649"/>
      <c r="L7" s="659" t="s">
        <v>131</v>
      </c>
      <c r="M7" s="339">
        <f t="shared" si="0"/>
        <v>0</v>
      </c>
      <c r="N7" s="279" t="s">
        <v>55</v>
      </c>
      <c r="O7" s="668"/>
      <c r="P7" s="665" t="s">
        <v>55</v>
      </c>
      <c r="Q7" s="668"/>
      <c r="R7" s="665" t="s">
        <v>55</v>
      </c>
    </row>
    <row r="8" spans="2:18" ht="28.5" customHeight="1">
      <c r="B8" s="352">
        <v>4</v>
      </c>
      <c r="C8" s="621"/>
      <c r="D8" s="366" t="s">
        <v>603</v>
      </c>
      <c r="E8" s="621"/>
      <c r="F8" s="669" t="s">
        <v>604</v>
      </c>
      <c r="G8" s="646"/>
      <c r="H8" s="661" t="s">
        <v>599</v>
      </c>
      <c r="I8" s="648"/>
      <c r="J8" s="659" t="s">
        <v>130</v>
      </c>
      <c r="K8" s="649"/>
      <c r="L8" s="659" t="s">
        <v>131</v>
      </c>
      <c r="M8" s="339">
        <f t="shared" si="0"/>
        <v>0</v>
      </c>
      <c r="N8" s="279" t="s">
        <v>55</v>
      </c>
      <c r="O8" s="668"/>
      <c r="P8" s="665" t="s">
        <v>55</v>
      </c>
      <c r="Q8" s="668"/>
      <c r="R8" s="665" t="s">
        <v>55</v>
      </c>
    </row>
    <row r="9" spans="2:18" ht="28.5" customHeight="1">
      <c r="B9" s="352">
        <v>5</v>
      </c>
      <c r="C9" s="621"/>
      <c r="D9" s="366" t="s">
        <v>603</v>
      </c>
      <c r="E9" s="621"/>
      <c r="F9" s="669" t="s">
        <v>604</v>
      </c>
      <c r="G9" s="646"/>
      <c r="H9" s="661" t="s">
        <v>599</v>
      </c>
      <c r="I9" s="648"/>
      <c r="J9" s="659" t="s">
        <v>130</v>
      </c>
      <c r="K9" s="649"/>
      <c r="L9" s="659" t="s">
        <v>131</v>
      </c>
      <c r="M9" s="339">
        <f t="shared" si="0"/>
        <v>0</v>
      </c>
      <c r="N9" s="279" t="s">
        <v>55</v>
      </c>
      <c r="O9" s="670"/>
      <c r="P9" s="279" t="s">
        <v>55</v>
      </c>
      <c r="Q9" s="670"/>
      <c r="R9" s="279" t="s">
        <v>55</v>
      </c>
    </row>
    <row r="10" spans="2:18" ht="28.5" customHeight="1">
      <c r="B10" s="352">
        <v>6</v>
      </c>
      <c r="C10" s="334"/>
      <c r="D10" s="532" t="s">
        <v>603</v>
      </c>
      <c r="E10" s="334"/>
      <c r="F10" s="534" t="s">
        <v>604</v>
      </c>
      <c r="G10" s="353"/>
      <c r="H10" s="530" t="s">
        <v>599</v>
      </c>
      <c r="I10" s="354"/>
      <c r="J10" s="333" t="s">
        <v>130</v>
      </c>
      <c r="K10" s="355"/>
      <c r="L10" s="338" t="s">
        <v>131</v>
      </c>
      <c r="M10" s="339">
        <f t="shared" si="0"/>
        <v>0</v>
      </c>
      <c r="N10" s="279" t="s">
        <v>55</v>
      </c>
      <c r="O10" s="670"/>
      <c r="P10" s="279" t="s">
        <v>55</v>
      </c>
      <c r="Q10" s="670"/>
      <c r="R10" s="279" t="s">
        <v>55</v>
      </c>
    </row>
    <row r="11" spans="2:18" ht="28.5" customHeight="1">
      <c r="B11" s="352">
        <v>7</v>
      </c>
      <c r="C11" s="334"/>
      <c r="D11" s="532" t="s">
        <v>603</v>
      </c>
      <c r="E11" s="334"/>
      <c r="F11" s="534" t="s">
        <v>604</v>
      </c>
      <c r="G11" s="353"/>
      <c r="H11" s="530" t="s">
        <v>599</v>
      </c>
      <c r="I11" s="354"/>
      <c r="J11" s="333" t="s">
        <v>130</v>
      </c>
      <c r="K11" s="355"/>
      <c r="L11" s="338" t="s">
        <v>131</v>
      </c>
      <c r="M11" s="339">
        <f t="shared" si="0"/>
        <v>0</v>
      </c>
      <c r="N11" s="279" t="s">
        <v>55</v>
      </c>
      <c r="O11" s="670"/>
      <c r="P11" s="279" t="s">
        <v>55</v>
      </c>
      <c r="Q11" s="670"/>
      <c r="R11" s="279" t="s">
        <v>55</v>
      </c>
    </row>
    <row r="12" spans="2:18" ht="28.5" customHeight="1">
      <c r="B12" s="352">
        <v>8</v>
      </c>
      <c r="C12" s="334"/>
      <c r="D12" s="532" t="s">
        <v>603</v>
      </c>
      <c r="E12" s="334"/>
      <c r="F12" s="534" t="s">
        <v>604</v>
      </c>
      <c r="G12" s="353"/>
      <c r="H12" s="530" t="s">
        <v>599</v>
      </c>
      <c r="I12" s="354"/>
      <c r="J12" s="333" t="s">
        <v>130</v>
      </c>
      <c r="K12" s="355"/>
      <c r="L12" s="338" t="s">
        <v>131</v>
      </c>
      <c r="M12" s="339">
        <f t="shared" si="0"/>
        <v>0</v>
      </c>
      <c r="N12" s="279" t="s">
        <v>55</v>
      </c>
      <c r="O12" s="670"/>
      <c r="P12" s="279" t="s">
        <v>55</v>
      </c>
      <c r="Q12" s="670"/>
      <c r="R12" s="279" t="s">
        <v>55</v>
      </c>
    </row>
    <row r="13" spans="2:18" ht="28.5" customHeight="1">
      <c r="B13" s="352">
        <v>9</v>
      </c>
      <c r="C13" s="334"/>
      <c r="D13" s="532" t="s">
        <v>603</v>
      </c>
      <c r="E13" s="334"/>
      <c r="F13" s="534" t="s">
        <v>604</v>
      </c>
      <c r="G13" s="353"/>
      <c r="H13" s="530" t="s">
        <v>599</v>
      </c>
      <c r="I13" s="354"/>
      <c r="J13" s="333" t="s">
        <v>130</v>
      </c>
      <c r="K13" s="355"/>
      <c r="L13" s="338" t="s">
        <v>131</v>
      </c>
      <c r="M13" s="339">
        <f t="shared" si="0"/>
        <v>0</v>
      </c>
      <c r="N13" s="279" t="s">
        <v>55</v>
      </c>
      <c r="O13" s="670"/>
      <c r="P13" s="279" t="s">
        <v>55</v>
      </c>
      <c r="Q13" s="670"/>
      <c r="R13" s="279" t="s">
        <v>55</v>
      </c>
    </row>
    <row r="14" spans="2:18" ht="28.5" customHeight="1">
      <c r="B14" s="352">
        <v>10</v>
      </c>
      <c r="C14" s="334"/>
      <c r="D14" s="532" t="s">
        <v>603</v>
      </c>
      <c r="E14" s="334"/>
      <c r="F14" s="534" t="s">
        <v>604</v>
      </c>
      <c r="G14" s="353"/>
      <c r="H14" s="530" t="s">
        <v>599</v>
      </c>
      <c r="I14" s="354"/>
      <c r="J14" s="333" t="s">
        <v>130</v>
      </c>
      <c r="K14" s="355"/>
      <c r="L14" s="338" t="s">
        <v>131</v>
      </c>
      <c r="M14" s="339">
        <f t="shared" si="0"/>
        <v>0</v>
      </c>
      <c r="N14" s="279" t="s">
        <v>55</v>
      </c>
      <c r="O14" s="670"/>
      <c r="P14" s="279" t="s">
        <v>55</v>
      </c>
      <c r="Q14" s="670"/>
      <c r="R14" s="279" t="s">
        <v>55</v>
      </c>
    </row>
    <row r="15" spans="2:18" ht="28.5" customHeight="1">
      <c r="B15" s="352">
        <v>11</v>
      </c>
      <c r="C15" s="334"/>
      <c r="D15" s="532" t="s">
        <v>603</v>
      </c>
      <c r="E15" s="334"/>
      <c r="F15" s="534" t="s">
        <v>604</v>
      </c>
      <c r="G15" s="353"/>
      <c r="H15" s="530" t="s">
        <v>599</v>
      </c>
      <c r="I15" s="354"/>
      <c r="J15" s="333" t="s">
        <v>130</v>
      </c>
      <c r="K15" s="355"/>
      <c r="L15" s="338" t="s">
        <v>131</v>
      </c>
      <c r="M15" s="339">
        <f t="shared" si="0"/>
        <v>0</v>
      </c>
      <c r="N15" s="279" t="s">
        <v>55</v>
      </c>
      <c r="O15" s="356"/>
      <c r="P15" s="279" t="s">
        <v>55</v>
      </c>
      <c r="Q15" s="356"/>
      <c r="R15" s="279" t="s">
        <v>55</v>
      </c>
    </row>
    <row r="16" spans="2:18" ht="28.5" customHeight="1">
      <c r="B16" s="352">
        <v>12</v>
      </c>
      <c r="C16" s="334"/>
      <c r="D16" s="532" t="s">
        <v>603</v>
      </c>
      <c r="E16" s="334"/>
      <c r="F16" s="534" t="s">
        <v>604</v>
      </c>
      <c r="G16" s="353"/>
      <c r="H16" s="530" t="s">
        <v>599</v>
      </c>
      <c r="I16" s="354"/>
      <c r="J16" s="333" t="s">
        <v>130</v>
      </c>
      <c r="K16" s="355"/>
      <c r="L16" s="338" t="s">
        <v>131</v>
      </c>
      <c r="M16" s="339">
        <f t="shared" si="0"/>
        <v>0</v>
      </c>
      <c r="N16" s="279" t="s">
        <v>55</v>
      </c>
      <c r="O16" s="356"/>
      <c r="P16" s="279" t="s">
        <v>55</v>
      </c>
      <c r="Q16" s="356"/>
      <c r="R16" s="279" t="s">
        <v>55</v>
      </c>
    </row>
    <row r="17" spans="2:18" ht="28.5" customHeight="1">
      <c r="B17" s="352">
        <v>13</v>
      </c>
      <c r="C17" s="334"/>
      <c r="D17" s="532" t="s">
        <v>186</v>
      </c>
      <c r="E17" s="334"/>
      <c r="F17" s="534" t="s">
        <v>187</v>
      </c>
      <c r="G17" s="353"/>
      <c r="H17" s="530" t="s">
        <v>188</v>
      </c>
      <c r="I17" s="354"/>
      <c r="J17" s="333" t="s">
        <v>130</v>
      </c>
      <c r="K17" s="355"/>
      <c r="L17" s="338" t="s">
        <v>131</v>
      </c>
      <c r="M17" s="339">
        <f aca="true" t="shared" si="1" ref="M17:M24">ROUNDDOWN(I17*K17,0)</f>
        <v>0</v>
      </c>
      <c r="N17" s="279" t="s">
        <v>55</v>
      </c>
      <c r="O17" s="356"/>
      <c r="P17" s="279" t="s">
        <v>55</v>
      </c>
      <c r="Q17" s="356"/>
      <c r="R17" s="279" t="s">
        <v>55</v>
      </c>
    </row>
    <row r="18" spans="2:18" ht="28.5" customHeight="1">
      <c r="B18" s="352">
        <v>14</v>
      </c>
      <c r="C18" s="334"/>
      <c r="D18" s="532" t="s">
        <v>186</v>
      </c>
      <c r="E18" s="334"/>
      <c r="F18" s="534" t="s">
        <v>187</v>
      </c>
      <c r="G18" s="353"/>
      <c r="H18" s="530" t="s">
        <v>188</v>
      </c>
      <c r="I18" s="354"/>
      <c r="J18" s="333" t="s">
        <v>130</v>
      </c>
      <c r="K18" s="355"/>
      <c r="L18" s="338" t="s">
        <v>131</v>
      </c>
      <c r="M18" s="339">
        <f t="shared" si="1"/>
        <v>0</v>
      </c>
      <c r="N18" s="279" t="s">
        <v>55</v>
      </c>
      <c r="O18" s="356"/>
      <c r="P18" s="279" t="s">
        <v>55</v>
      </c>
      <c r="Q18" s="356"/>
      <c r="R18" s="279" t="s">
        <v>55</v>
      </c>
    </row>
    <row r="19" spans="2:18" ht="28.5" customHeight="1">
      <c r="B19" s="352">
        <v>15</v>
      </c>
      <c r="C19" s="334"/>
      <c r="D19" s="532" t="s">
        <v>186</v>
      </c>
      <c r="E19" s="334"/>
      <c r="F19" s="534" t="s">
        <v>187</v>
      </c>
      <c r="G19" s="353"/>
      <c r="H19" s="530" t="s">
        <v>188</v>
      </c>
      <c r="I19" s="354"/>
      <c r="J19" s="333" t="s">
        <v>130</v>
      </c>
      <c r="K19" s="355"/>
      <c r="L19" s="338" t="s">
        <v>131</v>
      </c>
      <c r="M19" s="339">
        <f t="shared" si="1"/>
        <v>0</v>
      </c>
      <c r="N19" s="279" t="s">
        <v>55</v>
      </c>
      <c r="O19" s="356"/>
      <c r="P19" s="279" t="s">
        <v>55</v>
      </c>
      <c r="Q19" s="356"/>
      <c r="R19" s="279" t="s">
        <v>55</v>
      </c>
    </row>
    <row r="20" spans="2:18" ht="28.5" customHeight="1">
      <c r="B20" s="352">
        <v>16</v>
      </c>
      <c r="C20" s="334"/>
      <c r="D20" s="532" t="s">
        <v>186</v>
      </c>
      <c r="E20" s="334"/>
      <c r="F20" s="534" t="s">
        <v>187</v>
      </c>
      <c r="G20" s="353"/>
      <c r="H20" s="530" t="s">
        <v>188</v>
      </c>
      <c r="I20" s="354"/>
      <c r="J20" s="333" t="s">
        <v>130</v>
      </c>
      <c r="K20" s="355"/>
      <c r="L20" s="338" t="s">
        <v>131</v>
      </c>
      <c r="M20" s="339">
        <f t="shared" si="1"/>
        <v>0</v>
      </c>
      <c r="N20" s="279" t="s">
        <v>55</v>
      </c>
      <c r="O20" s="356"/>
      <c r="P20" s="279" t="s">
        <v>55</v>
      </c>
      <c r="Q20" s="356"/>
      <c r="R20" s="279" t="s">
        <v>55</v>
      </c>
    </row>
    <row r="21" spans="2:18" ht="28.5" customHeight="1">
      <c r="B21" s="352">
        <v>17</v>
      </c>
      <c r="C21" s="334"/>
      <c r="D21" s="532" t="s">
        <v>186</v>
      </c>
      <c r="E21" s="334"/>
      <c r="F21" s="534" t="s">
        <v>187</v>
      </c>
      <c r="G21" s="353"/>
      <c r="H21" s="530" t="s">
        <v>188</v>
      </c>
      <c r="I21" s="354"/>
      <c r="J21" s="333" t="s">
        <v>130</v>
      </c>
      <c r="K21" s="355"/>
      <c r="L21" s="338" t="s">
        <v>131</v>
      </c>
      <c r="M21" s="339">
        <f t="shared" si="1"/>
        <v>0</v>
      </c>
      <c r="N21" s="279" t="s">
        <v>55</v>
      </c>
      <c r="O21" s="356"/>
      <c r="P21" s="279" t="s">
        <v>55</v>
      </c>
      <c r="Q21" s="356"/>
      <c r="R21" s="279" t="s">
        <v>55</v>
      </c>
    </row>
    <row r="22" spans="2:18" ht="28.5" customHeight="1">
      <c r="B22" s="352">
        <v>18</v>
      </c>
      <c r="C22" s="334"/>
      <c r="D22" s="532" t="s">
        <v>186</v>
      </c>
      <c r="E22" s="334"/>
      <c r="F22" s="534" t="s">
        <v>187</v>
      </c>
      <c r="G22" s="353"/>
      <c r="H22" s="530" t="s">
        <v>188</v>
      </c>
      <c r="I22" s="354"/>
      <c r="J22" s="333" t="s">
        <v>130</v>
      </c>
      <c r="K22" s="355"/>
      <c r="L22" s="338" t="s">
        <v>131</v>
      </c>
      <c r="M22" s="339">
        <f t="shared" si="1"/>
        <v>0</v>
      </c>
      <c r="N22" s="279" t="s">
        <v>55</v>
      </c>
      <c r="O22" s="356"/>
      <c r="P22" s="279" t="s">
        <v>55</v>
      </c>
      <c r="Q22" s="356"/>
      <c r="R22" s="279" t="s">
        <v>55</v>
      </c>
    </row>
    <row r="23" spans="2:18" ht="28.5" customHeight="1">
      <c r="B23" s="352">
        <v>19</v>
      </c>
      <c r="C23" s="334"/>
      <c r="D23" s="532" t="s">
        <v>186</v>
      </c>
      <c r="E23" s="334"/>
      <c r="F23" s="534" t="s">
        <v>187</v>
      </c>
      <c r="G23" s="353"/>
      <c r="H23" s="530" t="s">
        <v>188</v>
      </c>
      <c r="I23" s="354"/>
      <c r="J23" s="333" t="s">
        <v>130</v>
      </c>
      <c r="K23" s="355"/>
      <c r="L23" s="338" t="s">
        <v>131</v>
      </c>
      <c r="M23" s="339">
        <f t="shared" si="1"/>
        <v>0</v>
      </c>
      <c r="N23" s="279" t="s">
        <v>55</v>
      </c>
      <c r="O23" s="356"/>
      <c r="P23" s="279" t="s">
        <v>55</v>
      </c>
      <c r="Q23" s="356"/>
      <c r="R23" s="279" t="s">
        <v>55</v>
      </c>
    </row>
    <row r="24" spans="2:18" ht="28.5" customHeight="1">
      <c r="B24" s="357">
        <v>20</v>
      </c>
      <c r="C24" s="344"/>
      <c r="D24" s="533" t="s">
        <v>186</v>
      </c>
      <c r="E24" s="344"/>
      <c r="F24" s="535" t="s">
        <v>187</v>
      </c>
      <c r="G24" s="358"/>
      <c r="H24" s="531" t="s">
        <v>188</v>
      </c>
      <c r="I24" s="359"/>
      <c r="J24" s="343" t="s">
        <v>130</v>
      </c>
      <c r="K24" s="360"/>
      <c r="L24" s="348" t="s">
        <v>131</v>
      </c>
      <c r="M24" s="349">
        <f t="shared" si="1"/>
        <v>0</v>
      </c>
      <c r="N24" s="280" t="s">
        <v>55</v>
      </c>
      <c r="O24" s="361"/>
      <c r="P24" s="280" t="s">
        <v>55</v>
      </c>
      <c r="Q24" s="361"/>
      <c r="R24" s="280" t="s">
        <v>55</v>
      </c>
    </row>
    <row r="25" spans="2:18" ht="28.5" customHeight="1">
      <c r="B25" s="74" t="s">
        <v>83</v>
      </c>
      <c r="C25" s="77"/>
      <c r="D25" s="77"/>
      <c r="E25" s="77">
        <f>IF('（別紙1）所要額'!F14=0,0,COUNTA(E5:E24))</f>
        <v>0</v>
      </c>
      <c r="F25" s="77" t="s">
        <v>552</v>
      </c>
      <c r="G25" s="77"/>
      <c r="H25" s="77"/>
      <c r="I25" s="77"/>
      <c r="J25" s="77"/>
      <c r="K25" s="77"/>
      <c r="L25" s="77"/>
      <c r="M25" s="121">
        <f>IF('（別紙1）所要額'!F14=0,0,SUM(M5:M24))</f>
        <v>0</v>
      </c>
      <c r="N25" s="10" t="s">
        <v>55</v>
      </c>
      <c r="O25" s="263">
        <f>IF('（別紙1）所要額'!F14=0,0,SUM(O5:O24))</f>
        <v>0</v>
      </c>
      <c r="P25" s="10" t="s">
        <v>55</v>
      </c>
      <c r="Q25" s="263">
        <f>IF('（別紙1）所要額'!F14=0,0,SUM(Q5:Q24))</f>
        <v>0</v>
      </c>
      <c r="R25" s="10" t="s">
        <v>55</v>
      </c>
    </row>
  </sheetData>
  <sheetProtection password="C7FC" sheet="1" insertRows="0" autoFilter="0"/>
  <protectedRanges>
    <protectedRange sqref="C5:C24 E5:E24 G5:G24 I5:I24 K5:K24 O5:O24 Q5:Q24" name="範囲1"/>
  </protectedRanges>
  <mergeCells count="3">
    <mergeCell ref="L3:R3"/>
    <mergeCell ref="O4:P4"/>
    <mergeCell ref="Q4:R4"/>
  </mergeCells>
  <dataValidations count="1">
    <dataValidation type="list" allowBlank="1" showInputMessage="1" showErrorMessage="1" sqref="G5:G24">
      <formula1>$T$5:$T$6</formula1>
    </dataValidation>
  </dataValidations>
  <printOptions/>
  <pageMargins left="1.19" right="0.18" top="1.09" bottom="0.61" header="0.95" footer="0.38"/>
  <pageSetup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J25"/>
  <sheetViews>
    <sheetView view="pageBreakPreview" zoomScale="80" zoomScaleSheetLayoutView="80" zoomScalePageLayoutView="0" workbookViewId="0" topLeftCell="A1">
      <selection activeCell="F24" sqref="F24"/>
    </sheetView>
  </sheetViews>
  <sheetFormatPr defaultColWidth="9.00390625" defaultRowHeight="29.25" customHeight="1"/>
  <cols>
    <col min="1" max="1" width="4.00390625" style="192" customWidth="1"/>
    <col min="2" max="2" width="9.00390625" style="192" customWidth="1"/>
    <col min="3" max="3" width="12.50390625" style="192" customWidth="1"/>
    <col min="4" max="4" width="1.625" style="192" customWidth="1"/>
    <col min="5" max="5" width="1.75390625" style="192" customWidth="1"/>
    <col min="6" max="6" width="23.25390625" style="192" customWidth="1"/>
    <col min="7" max="7" width="1.875" style="192" customWidth="1"/>
    <col min="8" max="8" width="29.50390625" style="192" customWidth="1"/>
    <col min="9" max="10" width="2.50390625" style="192" customWidth="1"/>
    <col min="11" max="11" width="9.00390625" style="192" customWidth="1"/>
    <col min="12" max="12" width="8.75390625" style="0" customWidth="1"/>
    <col min="13" max="16384" width="9.00390625" style="192" customWidth="1"/>
  </cols>
  <sheetData>
    <row r="1" ht="29.25" customHeight="1">
      <c r="B1" s="192" t="s">
        <v>201</v>
      </c>
    </row>
    <row r="2" spans="2:9" ht="29.25" customHeight="1">
      <c r="B2" s="835" t="s">
        <v>171</v>
      </c>
      <c r="C2" s="835"/>
      <c r="D2" s="835"/>
      <c r="E2" s="835"/>
      <c r="F2" s="835"/>
      <c r="G2" s="835"/>
      <c r="H2" s="835"/>
      <c r="I2" s="716"/>
    </row>
    <row r="4" spans="8:9" ht="29.25" customHeight="1">
      <c r="H4" s="193" t="s">
        <v>170</v>
      </c>
      <c r="I4" s="193"/>
    </row>
    <row r="5" ht="29.25" customHeight="1">
      <c r="A5" s="192" t="s">
        <v>140</v>
      </c>
    </row>
    <row r="6" spans="1:9" ht="38.25" customHeight="1">
      <c r="A6" s="836" t="s">
        <v>136</v>
      </c>
      <c r="B6" s="837"/>
      <c r="C6" s="837"/>
      <c r="D6" s="838"/>
      <c r="E6" s="194"/>
      <c r="F6" s="195" t="s">
        <v>550</v>
      </c>
      <c r="G6" s="197"/>
      <c r="H6" s="198" t="s">
        <v>86</v>
      </c>
      <c r="I6" s="720"/>
    </row>
    <row r="7" spans="1:9" ht="38.25" customHeight="1">
      <c r="A7" s="199"/>
      <c r="B7" s="839" t="s">
        <v>137</v>
      </c>
      <c r="C7" s="839"/>
      <c r="D7" s="202"/>
      <c r="E7" s="199"/>
      <c r="F7" s="201">
        <f>'（別紙1）所要額'!$B$18</f>
        <v>0</v>
      </c>
      <c r="G7" s="202"/>
      <c r="H7" s="202"/>
      <c r="I7" s="204"/>
    </row>
    <row r="8" spans="1:9" ht="38.25" customHeight="1">
      <c r="A8" s="199"/>
      <c r="B8" s="839" t="s">
        <v>138</v>
      </c>
      <c r="C8" s="839"/>
      <c r="D8" s="202"/>
      <c r="E8" s="203"/>
      <c r="F8" s="99">
        <v>0</v>
      </c>
      <c r="G8" s="205"/>
      <c r="H8" s="205"/>
      <c r="I8" s="204"/>
    </row>
    <row r="9" spans="1:9" ht="38.25" customHeight="1">
      <c r="A9" s="199"/>
      <c r="B9" s="839" t="s">
        <v>139</v>
      </c>
      <c r="C9" s="839"/>
      <c r="D9" s="202"/>
      <c r="E9" s="199"/>
      <c r="F9" s="201">
        <f>F10-F7-F8</f>
        <v>0</v>
      </c>
      <c r="G9" s="202"/>
      <c r="H9" s="202"/>
      <c r="I9" s="204"/>
    </row>
    <row r="10" spans="1:9" ht="38.25" customHeight="1">
      <c r="A10" s="836" t="s">
        <v>83</v>
      </c>
      <c r="B10" s="837"/>
      <c r="C10" s="837"/>
      <c r="D10" s="838"/>
      <c r="E10" s="206"/>
      <c r="F10" s="208">
        <f>F16</f>
        <v>0</v>
      </c>
      <c r="G10" s="209"/>
      <c r="H10" s="209"/>
      <c r="I10" s="204"/>
    </row>
    <row r="12" ht="38.25" customHeight="1">
      <c r="A12" s="192" t="s">
        <v>141</v>
      </c>
    </row>
    <row r="13" spans="1:9" ht="38.25" customHeight="1">
      <c r="A13" s="194"/>
      <c r="B13" s="837" t="s">
        <v>136</v>
      </c>
      <c r="C13" s="837"/>
      <c r="D13" s="196"/>
      <c r="E13" s="194"/>
      <c r="F13" s="195" t="s">
        <v>550</v>
      </c>
      <c r="G13" s="197"/>
      <c r="H13" s="198" t="s">
        <v>86</v>
      </c>
      <c r="I13" s="720"/>
    </row>
    <row r="14" spans="1:9" ht="38.25" customHeight="1">
      <c r="A14" s="199"/>
      <c r="B14" s="839" t="s">
        <v>142</v>
      </c>
      <c r="C14" s="839"/>
      <c r="D14" s="200"/>
      <c r="E14" s="199"/>
      <c r="F14" s="201">
        <f>'（別紙6）支出予定額'!G89</f>
        <v>0</v>
      </c>
      <c r="G14" s="202"/>
      <c r="H14" s="210" t="s">
        <v>551</v>
      </c>
      <c r="I14" s="721"/>
    </row>
    <row r="15" spans="1:9" ht="38.25" customHeight="1">
      <c r="A15" s="199"/>
      <c r="B15" s="839" t="s">
        <v>143</v>
      </c>
      <c r="C15" s="839"/>
      <c r="D15" s="200"/>
      <c r="E15" s="199"/>
      <c r="F15" s="100">
        <v>0</v>
      </c>
      <c r="G15" s="202"/>
      <c r="H15" s="202"/>
      <c r="I15" s="204"/>
    </row>
    <row r="16" spans="1:9" ht="38.25" customHeight="1">
      <c r="A16" s="206"/>
      <c r="B16" s="837" t="s">
        <v>83</v>
      </c>
      <c r="C16" s="837"/>
      <c r="D16" s="207"/>
      <c r="E16" s="206"/>
      <c r="F16" s="208">
        <f>SUM(F14:F15)</f>
        <v>0</v>
      </c>
      <c r="G16" s="209"/>
      <c r="H16" s="209"/>
      <c r="I16" s="204"/>
    </row>
    <row r="18" ht="29.25" customHeight="1">
      <c r="B18" s="192" t="s">
        <v>172</v>
      </c>
    </row>
    <row r="20" spans="2:3" ht="29.25" customHeight="1">
      <c r="B20" s="722" t="s">
        <v>646</v>
      </c>
      <c r="C20" s="722"/>
    </row>
    <row r="21" spans="6:9" ht="29.25" customHeight="1">
      <c r="F21" s="193" t="s">
        <v>608</v>
      </c>
      <c r="H21" s="211">
        <f>'基本情報'!G4</f>
        <v>0</v>
      </c>
      <c r="I21" s="211"/>
    </row>
    <row r="22" spans="6:10" ht="29.25" customHeight="1">
      <c r="F22" s="193" t="s">
        <v>664</v>
      </c>
      <c r="H22" s="736"/>
      <c r="I22" s="211"/>
      <c r="J22" s="719"/>
    </row>
    <row r="24" spans="3:9" ht="29.25" customHeight="1">
      <c r="C24" s="840" t="s">
        <v>655</v>
      </c>
      <c r="D24" s="840"/>
      <c r="E24" s="841"/>
      <c r="F24" s="732">
        <f>'基本情報'!G9</f>
        <v>0</v>
      </c>
      <c r="G24" s="733" t="s">
        <v>657</v>
      </c>
      <c r="H24" s="734">
        <f>'基本情報'!G10</f>
        <v>0</v>
      </c>
      <c r="I24" s="735" t="s">
        <v>658</v>
      </c>
    </row>
    <row r="25" spans="3:9" ht="29.25" customHeight="1">
      <c r="C25" s="840" t="s">
        <v>656</v>
      </c>
      <c r="D25" s="840"/>
      <c r="E25" s="840"/>
      <c r="F25" s="732">
        <f>'基本情報'!G9</f>
        <v>0</v>
      </c>
      <c r="G25" s="733" t="s">
        <v>657</v>
      </c>
      <c r="H25" s="734">
        <f>'基本情報'!G10</f>
        <v>0</v>
      </c>
      <c r="I25" s="735" t="s">
        <v>658</v>
      </c>
    </row>
  </sheetData>
  <sheetProtection password="C7FC" sheet="1" formatCells="0" formatColumns="0" formatRows="0" insertColumns="0" insertRows="0" insertHyperlinks="0" deleteColumns="0" deleteRows="0" sort="0" autoFilter="0" pivotTables="0"/>
  <protectedRanges>
    <protectedRange sqref="F8 F8 F15 H22:I22 B20:C20 J22" name="範囲1"/>
  </protectedRanges>
  <mergeCells count="12">
    <mergeCell ref="B14:C14"/>
    <mergeCell ref="B15:C15"/>
    <mergeCell ref="B2:H2"/>
    <mergeCell ref="A6:D6"/>
    <mergeCell ref="B8:C8"/>
    <mergeCell ref="B16:C16"/>
    <mergeCell ref="C24:E24"/>
    <mergeCell ref="C25:E25"/>
    <mergeCell ref="A10:D10"/>
    <mergeCell ref="B7:C7"/>
    <mergeCell ref="B9:C9"/>
    <mergeCell ref="B13:C1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0"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C16"/>
  <sheetViews>
    <sheetView view="pageBreakPreview" zoomScaleSheetLayoutView="100" zoomScalePageLayoutView="0" workbookViewId="0" topLeftCell="A1">
      <selection activeCell="C16" sqref="C16"/>
    </sheetView>
  </sheetViews>
  <sheetFormatPr defaultColWidth="9.00390625" defaultRowHeight="13.5"/>
  <cols>
    <col min="1" max="1" width="2.50390625" style="677" customWidth="1"/>
    <col min="2" max="2" width="33.25390625" style="677" customWidth="1"/>
    <col min="3" max="3" width="30.625" style="677" customWidth="1"/>
    <col min="4" max="16384" width="9.00390625" style="677" customWidth="1"/>
  </cols>
  <sheetData>
    <row r="1" ht="13.5">
      <c r="A1" s="677" t="s">
        <v>622</v>
      </c>
    </row>
    <row r="3" spans="1:3" ht="13.5">
      <c r="A3" s="842" t="s">
        <v>623</v>
      </c>
      <c r="B3" s="842"/>
      <c r="C3" s="842"/>
    </row>
    <row r="6" spans="1:2" ht="21.75" customHeight="1">
      <c r="A6" s="677">
        <v>1</v>
      </c>
      <c r="B6" s="677" t="s">
        <v>624</v>
      </c>
    </row>
    <row r="7" spans="2:3" ht="13.5">
      <c r="B7" s="843" t="s">
        <v>625</v>
      </c>
      <c r="C7" s="844"/>
    </row>
    <row r="8" spans="2:3" ht="13.5">
      <c r="B8" s="844"/>
      <c r="C8" s="844"/>
    </row>
    <row r="9" spans="2:3" ht="13.5">
      <c r="B9" s="844"/>
      <c r="C9" s="844"/>
    </row>
    <row r="10" spans="2:3" ht="13.5">
      <c r="B10" s="844"/>
      <c r="C10" s="844"/>
    </row>
    <row r="11" spans="2:3" ht="13.5">
      <c r="B11" s="844"/>
      <c r="C11" s="844"/>
    </row>
    <row r="12" spans="1:2" ht="20.25" customHeight="1">
      <c r="A12" s="677">
        <v>2</v>
      </c>
      <c r="B12" s="677" t="s">
        <v>626</v>
      </c>
    </row>
    <row r="13" ht="13.5">
      <c r="C13" s="678" t="s">
        <v>627</v>
      </c>
    </row>
    <row r="14" ht="7.5" customHeight="1">
      <c r="C14" s="678"/>
    </row>
    <row r="15" spans="2:3" ht="27" customHeight="1">
      <c r="B15" s="679" t="s">
        <v>628</v>
      </c>
      <c r="C15" s="679" t="s">
        <v>629</v>
      </c>
    </row>
    <row r="16" spans="2:3" ht="36.75" customHeight="1">
      <c r="B16" s="679" t="s">
        <v>630</v>
      </c>
      <c r="C16" s="680">
        <f>'（別紙1）所要額'!$A$8</f>
        <v>0</v>
      </c>
    </row>
  </sheetData>
  <sheetProtection password="C7FC" sheet="1"/>
  <mergeCells count="2">
    <mergeCell ref="A3:C3"/>
    <mergeCell ref="B7:C11"/>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sheetPr>
    <tabColor rgb="FFCCFFCC"/>
  </sheetPr>
  <dimension ref="B1:I25"/>
  <sheetViews>
    <sheetView view="pageBreakPreview" zoomScaleSheetLayoutView="100" zoomScalePageLayoutView="0" workbookViewId="0" topLeftCell="A28">
      <selection activeCell="G9" sqref="G9:I9"/>
    </sheetView>
  </sheetViews>
  <sheetFormatPr defaultColWidth="9.00390625" defaultRowHeight="24" customHeight="1"/>
  <cols>
    <col min="1" max="1" width="2.50390625" style="143" customWidth="1"/>
    <col min="2" max="2" width="2.625" style="143" customWidth="1"/>
    <col min="3" max="3" width="29.375" style="143" customWidth="1"/>
    <col min="4" max="4" width="20.125" style="143" customWidth="1"/>
    <col min="5" max="6" width="2.625" style="143" customWidth="1"/>
    <col min="7" max="7" width="7.625" style="143" customWidth="1"/>
    <col min="8" max="8" width="36.50390625" style="143" customWidth="1"/>
    <col min="9" max="9" width="30.625" style="143" customWidth="1"/>
    <col min="10" max="16384" width="9.00390625" style="143" customWidth="1"/>
  </cols>
  <sheetData>
    <row r="1" ht="24" customHeight="1">
      <c r="C1" s="143" t="s">
        <v>174</v>
      </c>
    </row>
    <row r="2" ht="9.75" customHeight="1"/>
    <row r="3" spans="2:9" ht="21.75" customHeight="1">
      <c r="B3" s="264"/>
      <c r="C3" s="846" t="s">
        <v>291</v>
      </c>
      <c r="D3" s="846"/>
      <c r="E3" s="269"/>
      <c r="F3" s="266"/>
      <c r="G3" s="847"/>
      <c r="H3" s="847"/>
      <c r="I3" s="848"/>
    </row>
    <row r="4" spans="2:9" ht="21.75" customHeight="1">
      <c r="B4" s="270"/>
      <c r="C4" s="859" t="s">
        <v>56</v>
      </c>
      <c r="D4" s="859"/>
      <c r="E4" s="271"/>
      <c r="F4" s="272"/>
      <c r="G4" s="857"/>
      <c r="H4" s="857"/>
      <c r="I4" s="858"/>
    </row>
    <row r="5" spans="2:9" ht="21.75" customHeight="1">
      <c r="B5" s="267"/>
      <c r="C5" s="850" t="s">
        <v>175</v>
      </c>
      <c r="D5" s="850"/>
      <c r="E5" s="273"/>
      <c r="F5" s="268"/>
      <c r="G5" s="861"/>
      <c r="H5" s="861"/>
      <c r="I5" s="862"/>
    </row>
    <row r="6" spans="2:9" ht="21.75" customHeight="1">
      <c r="B6" s="264"/>
      <c r="C6" s="846" t="s">
        <v>293</v>
      </c>
      <c r="D6" s="846"/>
      <c r="E6" s="269"/>
      <c r="F6" s="266"/>
      <c r="G6" s="847"/>
      <c r="H6" s="847"/>
      <c r="I6" s="848"/>
    </row>
    <row r="7" spans="2:9" ht="21.75" customHeight="1">
      <c r="B7" s="270"/>
      <c r="C7" s="845" t="s">
        <v>292</v>
      </c>
      <c r="D7" s="845"/>
      <c r="E7" s="271"/>
      <c r="F7" s="272"/>
      <c r="G7" s="857"/>
      <c r="H7" s="857"/>
      <c r="I7" s="858"/>
    </row>
    <row r="8" spans="2:9" ht="21.75" customHeight="1">
      <c r="B8" s="275"/>
      <c r="C8" s="860" t="s">
        <v>85</v>
      </c>
      <c r="D8" s="860"/>
      <c r="E8" s="276"/>
      <c r="F8" s="277"/>
      <c r="G8" s="863"/>
      <c r="H8" s="863"/>
      <c r="I8" s="864"/>
    </row>
    <row r="9" spans="2:9" ht="21.75" customHeight="1">
      <c r="B9" s="264"/>
      <c r="C9" s="856" t="s">
        <v>177</v>
      </c>
      <c r="D9" s="856"/>
      <c r="E9" s="265"/>
      <c r="F9" s="266"/>
      <c r="G9" s="847"/>
      <c r="H9" s="847"/>
      <c r="I9" s="848"/>
    </row>
    <row r="10" spans="2:9" ht="21.75" customHeight="1">
      <c r="B10" s="270"/>
      <c r="C10" s="849" t="s">
        <v>178</v>
      </c>
      <c r="D10" s="849"/>
      <c r="E10" s="274"/>
      <c r="F10" s="272"/>
      <c r="G10" s="857"/>
      <c r="H10" s="857"/>
      <c r="I10" s="858"/>
    </row>
    <row r="11" spans="2:9" ht="21.75" customHeight="1">
      <c r="B11" s="267"/>
      <c r="C11" s="850" t="s">
        <v>176</v>
      </c>
      <c r="D11" s="850"/>
      <c r="E11" s="273"/>
      <c r="F11" s="268"/>
      <c r="G11" s="852"/>
      <c r="H11" s="852"/>
      <c r="I11" s="853"/>
    </row>
    <row r="12" spans="2:9" ht="21.75" customHeight="1">
      <c r="B12" s="212"/>
      <c r="C12" s="851" t="s">
        <v>179</v>
      </c>
      <c r="D12" s="851"/>
      <c r="E12" s="213"/>
      <c r="F12" s="214"/>
      <c r="G12" s="854"/>
      <c r="H12" s="854"/>
      <c r="I12" s="855"/>
    </row>
    <row r="13" spans="2:9" ht="21.75" customHeight="1">
      <c r="B13" s="264"/>
      <c r="C13" s="856" t="s">
        <v>180</v>
      </c>
      <c r="D13" s="856"/>
      <c r="E13" s="265"/>
      <c r="F13" s="266"/>
      <c r="G13" s="847"/>
      <c r="H13" s="847"/>
      <c r="I13" s="848"/>
    </row>
    <row r="14" spans="2:9" ht="21.75" customHeight="1">
      <c r="B14" s="267"/>
      <c r="C14" s="850" t="s">
        <v>176</v>
      </c>
      <c r="D14" s="850"/>
      <c r="E14" s="273"/>
      <c r="F14" s="268"/>
      <c r="G14" s="852"/>
      <c r="H14" s="852"/>
      <c r="I14" s="853"/>
    </row>
    <row r="15" ht="12.75" customHeight="1"/>
    <row r="16" ht="21.75" customHeight="1">
      <c r="B16" s="143" t="s">
        <v>274</v>
      </c>
    </row>
    <row r="17" spans="2:9" ht="21.75" customHeight="1">
      <c r="B17" s="212"/>
      <c r="C17" s="214"/>
      <c r="D17" s="154" t="s">
        <v>279</v>
      </c>
      <c r="E17" s="214"/>
      <c r="F17" s="212"/>
      <c r="G17" s="154" t="s">
        <v>275</v>
      </c>
      <c r="H17" s="758" t="s">
        <v>276</v>
      </c>
      <c r="I17" s="760"/>
    </row>
    <row r="18" spans="2:9" ht="21.75" customHeight="1">
      <c r="B18" s="264"/>
      <c r="C18" s="299" t="s">
        <v>222</v>
      </c>
      <c r="D18" s="313" t="s">
        <v>606</v>
      </c>
      <c r="E18" s="266"/>
      <c r="F18" s="264"/>
      <c r="G18" s="675" t="s">
        <v>606</v>
      </c>
      <c r="H18" s="264"/>
      <c r="I18" s="315"/>
    </row>
    <row r="19" spans="2:9" ht="21.75" customHeight="1">
      <c r="B19" s="270"/>
      <c r="C19" s="301" t="s">
        <v>272</v>
      </c>
      <c r="D19" s="316" t="s">
        <v>398</v>
      </c>
      <c r="E19" s="272"/>
      <c r="F19" s="270"/>
      <c r="G19" s="672"/>
      <c r="H19" s="467">
        <f>'別添１'!G4</f>
      </c>
      <c r="I19" s="317">
        <f>'別添１'!H4</f>
      </c>
    </row>
    <row r="20" spans="2:9" ht="21.75" customHeight="1">
      <c r="B20" s="270"/>
      <c r="C20" s="318" t="s">
        <v>211</v>
      </c>
      <c r="D20" s="316" t="s">
        <v>554</v>
      </c>
      <c r="E20" s="272"/>
      <c r="F20" s="270"/>
      <c r="G20" s="672"/>
      <c r="H20" s="467">
        <f>'別添１'!G29</f>
      </c>
      <c r="I20" s="317"/>
    </row>
    <row r="21" spans="2:9" ht="21.75" customHeight="1">
      <c r="B21" s="267"/>
      <c r="C21" s="296" t="s">
        <v>273</v>
      </c>
      <c r="D21" s="319" t="s">
        <v>280</v>
      </c>
      <c r="E21" s="268"/>
      <c r="F21" s="267"/>
      <c r="G21" s="673"/>
      <c r="H21" s="267">
        <f>'別添１'!G38</f>
      </c>
      <c r="I21" s="321"/>
    </row>
    <row r="23" spans="2:8" ht="21.75" customHeight="1">
      <c r="B23" s="264"/>
      <c r="C23" s="322" t="s">
        <v>681</v>
      </c>
      <c r="D23" s="323" t="s">
        <v>29</v>
      </c>
      <c r="E23" s="315"/>
      <c r="F23" s="266"/>
      <c r="G23" s="671"/>
      <c r="H23" s="314">
        <f>IF(G23="","",IF(G23=1,"有",IF(G23=2,"無","再度入力数値を確認してください。")))</f>
      </c>
    </row>
    <row r="24" spans="2:8" ht="21.75" customHeight="1">
      <c r="B24" s="270"/>
      <c r="C24" s="300" t="s">
        <v>31</v>
      </c>
      <c r="D24" s="324" t="s">
        <v>29</v>
      </c>
      <c r="E24" s="317"/>
      <c r="F24" s="272"/>
      <c r="G24" s="486"/>
      <c r="H24" s="325" t="str">
        <f>IF(G24=1,"有","無")</f>
        <v>無</v>
      </c>
    </row>
    <row r="25" spans="2:8" ht="21.75" customHeight="1">
      <c r="B25" s="267"/>
      <c r="C25" s="326" t="s">
        <v>32</v>
      </c>
      <c r="D25" s="327" t="s">
        <v>29</v>
      </c>
      <c r="E25" s="321"/>
      <c r="F25" s="268"/>
      <c r="G25" s="487"/>
      <c r="H25" s="320" t="str">
        <f>IF(G25=1,"有","無")</f>
        <v>無</v>
      </c>
    </row>
  </sheetData>
  <sheetProtection password="C7FC" sheet="1"/>
  <mergeCells count="25">
    <mergeCell ref="C3:D3"/>
    <mergeCell ref="C4:D4"/>
    <mergeCell ref="C5:D5"/>
    <mergeCell ref="C8:D8"/>
    <mergeCell ref="G3:I3"/>
    <mergeCell ref="G4:I4"/>
    <mergeCell ref="G7:I7"/>
    <mergeCell ref="G6:I6"/>
    <mergeCell ref="G5:I5"/>
    <mergeCell ref="G8:I8"/>
    <mergeCell ref="H17:I17"/>
    <mergeCell ref="C14:D14"/>
    <mergeCell ref="G14:I14"/>
    <mergeCell ref="C9:D9"/>
    <mergeCell ref="G9:I9"/>
    <mergeCell ref="G10:I10"/>
    <mergeCell ref="C7:D7"/>
    <mergeCell ref="C6:D6"/>
    <mergeCell ref="G13:I13"/>
    <mergeCell ref="C10:D10"/>
    <mergeCell ref="C11:D11"/>
    <mergeCell ref="C12:D12"/>
    <mergeCell ref="G11:I11"/>
    <mergeCell ref="G12:I12"/>
    <mergeCell ref="C13:D13"/>
  </mergeCells>
  <printOptions/>
  <pageMargins left="0.44" right="0.44" top="1.08" bottom="0.26" header="0.512" footer="0.16"/>
  <pageSetup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sheetPr>
    <tabColor theme="3" tint="0.5999900102615356"/>
    <pageSetUpPr fitToPage="1"/>
  </sheetPr>
  <dimension ref="B1:H46"/>
  <sheetViews>
    <sheetView view="pageBreakPreview" zoomScaleSheetLayoutView="100" zoomScalePageLayoutView="0" workbookViewId="0" topLeftCell="A1">
      <selection activeCell="D40" sqref="D40"/>
    </sheetView>
  </sheetViews>
  <sheetFormatPr defaultColWidth="23.25390625" defaultRowHeight="13.5" customHeight="1"/>
  <cols>
    <col min="1" max="1" width="3.125" style="0" customWidth="1"/>
    <col min="2" max="2" width="9.625" style="0" customWidth="1"/>
    <col min="3" max="3" width="11.25390625" style="0" customWidth="1"/>
    <col min="4" max="4" width="76.00390625" style="0" customWidth="1"/>
    <col min="5" max="5" width="16.875" style="0" customWidth="1"/>
    <col min="6" max="6" width="2.75390625" style="0" customWidth="1"/>
    <col min="7" max="7" width="12.00390625" style="0" customWidth="1"/>
    <col min="8" max="8" width="15.50390625" style="0" customWidth="1"/>
    <col min="9" max="9" width="2.875" style="0" customWidth="1"/>
  </cols>
  <sheetData>
    <row r="1" ht="13.5" customHeight="1">
      <c r="B1" s="674"/>
    </row>
    <row r="2" spans="3:5" ht="13.5" customHeight="1" thickBot="1">
      <c r="C2" s="6"/>
      <c r="D2" s="6"/>
      <c r="E2" s="6"/>
    </row>
    <row r="3" spans="2:5" ht="13.5" customHeight="1" thickBot="1">
      <c r="B3" s="479"/>
      <c r="C3" s="475" t="s">
        <v>223</v>
      </c>
      <c r="D3" s="473" t="s">
        <v>229</v>
      </c>
      <c r="E3" s="474" t="s">
        <v>230</v>
      </c>
    </row>
    <row r="4" spans="2:8" ht="13.5" customHeight="1">
      <c r="B4" s="865" t="s">
        <v>271</v>
      </c>
      <c r="C4" s="476">
        <v>1</v>
      </c>
      <c r="D4" s="471" t="s">
        <v>231</v>
      </c>
      <c r="E4" s="472" t="s">
        <v>231</v>
      </c>
      <c r="G4" s="103">
        <f>IF('基本情報'!G19="","",IF('基本情報'!G19&gt;=25,"再度入力数値を確認して下さい。",LOOKUP('基本情報'!G19,C4:C27,D4:D27)))</f>
      </c>
      <c r="H4" s="103">
        <f>IF('基本情報'!G19="","",IF('基本情報'!G19&gt;=25,"再度入力数値を確認して下さい。",LOOKUP('基本情報'!G19,C4:C27,E4:E27)))</f>
      </c>
    </row>
    <row r="5" spans="2:5" ht="13.5" customHeight="1">
      <c r="B5" s="866"/>
      <c r="C5" s="477">
        <v>2</v>
      </c>
      <c r="D5" s="309" t="s">
        <v>232</v>
      </c>
      <c r="E5" s="305" t="s">
        <v>233</v>
      </c>
    </row>
    <row r="6" spans="2:5" ht="13.5" customHeight="1">
      <c r="B6" s="866"/>
      <c r="C6" s="477">
        <v>3</v>
      </c>
      <c r="D6" s="309" t="s">
        <v>234</v>
      </c>
      <c r="E6" s="306" t="s">
        <v>235</v>
      </c>
    </row>
    <row r="7" spans="2:5" ht="13.5" customHeight="1">
      <c r="B7" s="866"/>
      <c r="C7" s="477">
        <v>4</v>
      </c>
      <c r="D7" s="309" t="s">
        <v>236</v>
      </c>
      <c r="E7" s="306" t="s">
        <v>235</v>
      </c>
    </row>
    <row r="8" spans="2:5" ht="13.5" customHeight="1">
      <c r="B8" s="866"/>
      <c r="C8" s="477">
        <v>5</v>
      </c>
      <c r="D8" s="309" t="s">
        <v>237</v>
      </c>
      <c r="E8" s="306" t="s">
        <v>235</v>
      </c>
    </row>
    <row r="9" spans="2:5" ht="13.5" customHeight="1">
      <c r="B9" s="866"/>
      <c r="C9" s="477">
        <v>6</v>
      </c>
      <c r="D9" s="309" t="s">
        <v>238</v>
      </c>
      <c r="E9" s="306" t="s">
        <v>235</v>
      </c>
    </row>
    <row r="10" spans="2:5" ht="13.5" customHeight="1">
      <c r="B10" s="866"/>
      <c r="C10" s="477">
        <v>7</v>
      </c>
      <c r="D10" s="309" t="s">
        <v>239</v>
      </c>
      <c r="E10" s="305" t="s">
        <v>240</v>
      </c>
    </row>
    <row r="11" spans="2:5" ht="13.5" customHeight="1">
      <c r="B11" s="866"/>
      <c r="C11" s="477">
        <v>8</v>
      </c>
      <c r="D11" s="309" t="s">
        <v>241</v>
      </c>
      <c r="E11" s="305" t="s">
        <v>242</v>
      </c>
    </row>
    <row r="12" spans="2:5" ht="13.5" customHeight="1">
      <c r="B12" s="866"/>
      <c r="C12" s="477">
        <v>9</v>
      </c>
      <c r="D12" s="309" t="s">
        <v>243</v>
      </c>
      <c r="E12" s="305" t="s">
        <v>244</v>
      </c>
    </row>
    <row r="13" spans="2:5" ht="13.5" customHeight="1">
      <c r="B13" s="866"/>
      <c r="C13" s="477">
        <v>10</v>
      </c>
      <c r="D13" s="309" t="s">
        <v>245</v>
      </c>
      <c r="E13" s="305" t="s">
        <v>246</v>
      </c>
    </row>
    <row r="14" spans="2:5" ht="13.5" customHeight="1">
      <c r="B14" s="866"/>
      <c r="C14" s="477">
        <v>11</v>
      </c>
      <c r="D14" s="309" t="s">
        <v>247</v>
      </c>
      <c r="E14" s="306" t="s">
        <v>248</v>
      </c>
    </row>
    <row r="15" spans="2:5" ht="13.5" customHeight="1">
      <c r="B15" s="866"/>
      <c r="C15" s="477">
        <v>12</v>
      </c>
      <c r="D15" s="309" t="s">
        <v>249</v>
      </c>
      <c r="E15" s="306" t="s">
        <v>248</v>
      </c>
    </row>
    <row r="16" spans="2:5" ht="13.5" customHeight="1">
      <c r="B16" s="866"/>
      <c r="C16" s="477">
        <v>13</v>
      </c>
      <c r="D16" s="309" t="s">
        <v>250</v>
      </c>
      <c r="E16" s="306" t="s">
        <v>248</v>
      </c>
    </row>
    <row r="17" spans="2:5" ht="13.5" customHeight="1">
      <c r="B17" s="866"/>
      <c r="C17" s="477">
        <v>14</v>
      </c>
      <c r="D17" s="309" t="s">
        <v>251</v>
      </c>
      <c r="E17" s="306" t="s">
        <v>248</v>
      </c>
    </row>
    <row r="18" spans="2:5" ht="13.5" customHeight="1">
      <c r="B18" s="866"/>
      <c r="C18" s="477">
        <v>15</v>
      </c>
      <c r="D18" s="309" t="s">
        <v>252</v>
      </c>
      <c r="E18" s="305" t="s">
        <v>253</v>
      </c>
    </row>
    <row r="19" spans="2:5" ht="13.5" customHeight="1">
      <c r="B19" s="866"/>
      <c r="C19" s="477">
        <v>16</v>
      </c>
      <c r="D19" s="309" t="s">
        <v>254</v>
      </c>
      <c r="E19" s="305" t="s">
        <v>255</v>
      </c>
    </row>
    <row r="20" spans="2:5" ht="13.5" customHeight="1">
      <c r="B20" s="866"/>
      <c r="C20" s="477">
        <v>17</v>
      </c>
      <c r="D20" s="309" t="s">
        <v>256</v>
      </c>
      <c r="E20" s="305" t="s">
        <v>257</v>
      </c>
    </row>
    <row r="21" spans="2:5" ht="13.5" customHeight="1">
      <c r="B21" s="866"/>
      <c r="C21" s="477">
        <v>18</v>
      </c>
      <c r="D21" s="309" t="s">
        <v>258</v>
      </c>
      <c r="E21" s="305" t="s">
        <v>259</v>
      </c>
    </row>
    <row r="22" spans="2:5" ht="13.5" customHeight="1">
      <c r="B22" s="866"/>
      <c r="C22" s="477">
        <v>19</v>
      </c>
      <c r="D22" s="309" t="s">
        <v>260</v>
      </c>
      <c r="E22" s="305" t="s">
        <v>260</v>
      </c>
    </row>
    <row r="23" spans="2:5" ht="13.5" customHeight="1">
      <c r="B23" s="866"/>
      <c r="C23" s="477">
        <v>20</v>
      </c>
      <c r="D23" s="309" t="s">
        <v>321</v>
      </c>
      <c r="E23" s="305" t="s">
        <v>261</v>
      </c>
    </row>
    <row r="24" spans="2:5" ht="13.5" customHeight="1">
      <c r="B24" s="866"/>
      <c r="C24" s="477">
        <v>21</v>
      </c>
      <c r="D24" s="309" t="s">
        <v>322</v>
      </c>
      <c r="E24" s="305" t="s">
        <v>262</v>
      </c>
    </row>
    <row r="25" spans="2:5" ht="13.5" customHeight="1">
      <c r="B25" s="866"/>
      <c r="C25" s="477">
        <v>22</v>
      </c>
      <c r="D25" s="309" t="s">
        <v>263</v>
      </c>
      <c r="E25" s="305" t="s">
        <v>217</v>
      </c>
    </row>
    <row r="26" spans="2:5" ht="13.5" customHeight="1">
      <c r="B26" s="866"/>
      <c r="C26" s="477">
        <v>23</v>
      </c>
      <c r="D26" s="309" t="s">
        <v>264</v>
      </c>
      <c r="E26" s="305" t="s">
        <v>264</v>
      </c>
    </row>
    <row r="27" spans="2:5" ht="13.5" customHeight="1" thickBot="1">
      <c r="B27" s="867"/>
      <c r="C27" s="478">
        <v>24</v>
      </c>
      <c r="D27" s="310" t="s">
        <v>265</v>
      </c>
      <c r="E27" s="308" t="s">
        <v>266</v>
      </c>
    </row>
    <row r="28" ht="13.5" customHeight="1" thickBot="1"/>
    <row r="29" spans="2:7" ht="13.5" customHeight="1" thickBot="1">
      <c r="B29" s="479"/>
      <c r="C29" s="475" t="s">
        <v>223</v>
      </c>
      <c r="D29" s="469" t="s">
        <v>269</v>
      </c>
      <c r="G29">
        <f>IF('基本情報'!G20="","",IF('基本情報'!G20&gt;=7,"再度入力数値を確認して下さい。",LOOKUP('基本情報'!G20,C30:C35,D30:D35)))</f>
      </c>
    </row>
    <row r="30" spans="2:5" ht="13.5" customHeight="1">
      <c r="B30" s="868" t="s">
        <v>211</v>
      </c>
      <c r="C30" s="481">
        <v>1</v>
      </c>
      <c r="D30" s="480" t="s">
        <v>665</v>
      </c>
      <c r="E30" s="547"/>
    </row>
    <row r="31" spans="2:5" ht="13.5" customHeight="1">
      <c r="B31" s="869"/>
      <c r="C31" s="482">
        <v>2</v>
      </c>
      <c r="D31" s="480" t="s">
        <v>652</v>
      </c>
      <c r="E31" s="547"/>
    </row>
    <row r="32" spans="2:5" ht="13.5" customHeight="1">
      <c r="B32" s="869"/>
      <c r="C32" s="482">
        <v>3</v>
      </c>
      <c r="D32" s="480" t="s">
        <v>651</v>
      </c>
      <c r="E32" s="547"/>
    </row>
    <row r="33" spans="2:5" ht="13.5" customHeight="1">
      <c r="B33" s="869"/>
      <c r="C33" s="482">
        <v>4</v>
      </c>
      <c r="D33" s="480" t="s">
        <v>666</v>
      </c>
      <c r="E33" s="547"/>
    </row>
    <row r="34" spans="2:5" ht="13.5" customHeight="1">
      <c r="B34" s="869"/>
      <c r="C34" s="483">
        <v>5</v>
      </c>
      <c r="D34" s="480" t="s">
        <v>667</v>
      </c>
      <c r="E34" s="547"/>
    </row>
    <row r="35" spans="2:4" ht="13.5" customHeight="1" thickBot="1">
      <c r="B35" s="870"/>
      <c r="C35" s="484">
        <v>6</v>
      </c>
      <c r="D35" s="311" t="s">
        <v>30</v>
      </c>
    </row>
    <row r="36" ht="13.5" customHeight="1">
      <c r="B36" s="102"/>
    </row>
    <row r="37" spans="3:4" ht="13.5" customHeight="1" thickBot="1">
      <c r="C37" s="6"/>
      <c r="D37" s="6"/>
    </row>
    <row r="38" spans="2:7" ht="13.5" customHeight="1" thickBot="1">
      <c r="B38" s="468"/>
      <c r="C38" s="475" t="s">
        <v>223</v>
      </c>
      <c r="D38" s="469" t="s">
        <v>269</v>
      </c>
      <c r="G38" s="103">
        <f>IF('基本情報'!G21="","",IF('基本情報'!G21&gt;=7,"再度入力数値を確認して下さい。",LOOKUP('基本情報'!G21,C39:C44,D39:D44)))</f>
      </c>
    </row>
    <row r="39" spans="2:5" ht="13.5" customHeight="1">
      <c r="B39" s="871" t="s">
        <v>470</v>
      </c>
      <c r="C39" s="470">
        <v>1</v>
      </c>
      <c r="D39" s="485" t="s">
        <v>212</v>
      </c>
      <c r="E39" s="565" t="s">
        <v>560</v>
      </c>
    </row>
    <row r="40" spans="2:5" ht="13.5" customHeight="1">
      <c r="B40" s="872"/>
      <c r="C40" s="304">
        <v>2</v>
      </c>
      <c r="D40" s="312" t="s">
        <v>213</v>
      </c>
      <c r="E40" s="565" t="s">
        <v>561</v>
      </c>
    </row>
    <row r="41" spans="2:5" ht="13.5" customHeight="1">
      <c r="B41" s="872"/>
      <c r="C41" s="304">
        <v>3</v>
      </c>
      <c r="D41" s="312" t="s">
        <v>214</v>
      </c>
      <c r="E41" s="565" t="s">
        <v>557</v>
      </c>
    </row>
    <row r="42" spans="2:5" ht="13.5" customHeight="1">
      <c r="B42" s="872"/>
      <c r="C42" s="304">
        <v>4</v>
      </c>
      <c r="D42" s="312" t="s">
        <v>215</v>
      </c>
      <c r="E42" s="565" t="s">
        <v>562</v>
      </c>
    </row>
    <row r="43" spans="2:5" ht="13.5" customHeight="1">
      <c r="B43" s="872"/>
      <c r="C43" s="304">
        <v>5</v>
      </c>
      <c r="D43" s="312" t="s">
        <v>216</v>
      </c>
      <c r="E43" s="565" t="s">
        <v>558</v>
      </c>
    </row>
    <row r="44" spans="2:5" ht="13.5" customHeight="1" thickBot="1">
      <c r="B44" s="873"/>
      <c r="C44" s="307">
        <v>6</v>
      </c>
      <c r="D44" s="311" t="s">
        <v>217</v>
      </c>
      <c r="E44" s="565" t="s">
        <v>559</v>
      </c>
    </row>
    <row r="45" ht="13.5" customHeight="1">
      <c r="B45" s="102" t="s">
        <v>555</v>
      </c>
    </row>
    <row r="46" ht="13.5" customHeight="1">
      <c r="D46" s="548"/>
    </row>
  </sheetData>
  <sheetProtection password="C7FC" sheet="1"/>
  <mergeCells count="3">
    <mergeCell ref="B4:B27"/>
    <mergeCell ref="B30:B35"/>
    <mergeCell ref="B39:B44"/>
  </mergeCells>
  <printOptions/>
  <pageMargins left="0.7480314960629921" right="0.7480314960629921" top="0.984251968503937" bottom="0.984251968503937" header="0.5118110236220472" footer="0.5118110236220472"/>
  <pageSetup fitToHeight="1" fitToWidth="1" horizontalDpi="600" verticalDpi="600" orientation="portrait" paperSize="9" scale="75" r:id="rId1"/>
  <headerFooter alignWithMargins="0">
    <oddHeader>&amp;R&amp;A</oddHeader>
  </headerFooter>
</worksheet>
</file>

<file path=xl/worksheets/sheet15.xml><?xml version="1.0" encoding="utf-8"?>
<worksheet xmlns="http://schemas.openxmlformats.org/spreadsheetml/2006/main" xmlns:r="http://schemas.openxmlformats.org/officeDocument/2006/relationships">
  <sheetPr>
    <tabColor theme="3" tint="0.5999900102615356"/>
  </sheetPr>
  <dimension ref="B1:G48"/>
  <sheetViews>
    <sheetView view="pageBreakPreview" zoomScale="75" zoomScaleSheetLayoutView="75" zoomScalePageLayoutView="0" workbookViewId="0" topLeftCell="A1">
      <selection activeCell="G9" sqref="G9"/>
    </sheetView>
  </sheetViews>
  <sheetFormatPr defaultColWidth="9.00390625" defaultRowHeight="13.5"/>
  <cols>
    <col min="1" max="1" width="2.75390625" style="44" customWidth="1"/>
    <col min="2" max="3" width="2.375" style="44" customWidth="1"/>
    <col min="4" max="4" width="28.50390625" style="44" customWidth="1"/>
    <col min="5" max="5" width="2.625" style="44" customWidth="1"/>
    <col min="6" max="6" width="72.25390625" style="44" customWidth="1"/>
    <col min="7" max="7" width="43.75390625" style="44" customWidth="1"/>
    <col min="8" max="16384" width="9.00390625" style="44" customWidth="1"/>
  </cols>
  <sheetData>
    <row r="1" spans="2:7" ht="27" customHeight="1">
      <c r="B1" s="885" t="s">
        <v>81</v>
      </c>
      <c r="C1" s="885"/>
      <c r="D1" s="885"/>
      <c r="E1" s="885"/>
      <c r="F1" s="885"/>
      <c r="G1" s="885"/>
    </row>
    <row r="2" spans="2:7" ht="27" customHeight="1">
      <c r="B2" s="886" t="s">
        <v>82</v>
      </c>
      <c r="C2" s="887"/>
      <c r="D2" s="887"/>
      <c r="E2" s="887"/>
      <c r="F2" s="887"/>
      <c r="G2" s="888"/>
    </row>
    <row r="3" spans="2:7" ht="63" customHeight="1">
      <c r="B3" s="45"/>
      <c r="C3" s="889" t="s">
        <v>205</v>
      </c>
      <c r="D3" s="889"/>
      <c r="E3" s="46"/>
      <c r="F3" s="64" t="s">
        <v>572</v>
      </c>
      <c r="G3" s="47"/>
    </row>
    <row r="4" spans="2:7" ht="35.25" customHeight="1">
      <c r="B4" s="45"/>
      <c r="C4" s="889" t="s">
        <v>204</v>
      </c>
      <c r="D4" s="889"/>
      <c r="E4" s="46"/>
      <c r="F4" s="64" t="s">
        <v>573</v>
      </c>
      <c r="G4" s="47"/>
    </row>
    <row r="5" spans="2:7" ht="14.25" customHeight="1">
      <c r="B5" s="48"/>
      <c r="C5" s="48"/>
      <c r="D5" s="48"/>
      <c r="E5" s="48"/>
      <c r="F5" s="48"/>
      <c r="G5" s="48"/>
    </row>
    <row r="6" spans="2:7" ht="27.75" customHeight="1">
      <c r="B6" s="874" t="s">
        <v>574</v>
      </c>
      <c r="C6" s="874"/>
      <c r="D6" s="874"/>
      <c r="E6" s="874"/>
      <c r="F6" s="874"/>
      <c r="G6" s="874"/>
    </row>
    <row r="7" spans="2:7" ht="24.75" customHeight="1">
      <c r="B7" s="890" t="s">
        <v>73</v>
      </c>
      <c r="C7" s="891"/>
      <c r="D7" s="891"/>
      <c r="E7" s="891"/>
      <c r="F7" s="71"/>
      <c r="G7" s="72"/>
    </row>
    <row r="8" spans="2:7" ht="30.75" customHeight="1">
      <c r="B8" s="49"/>
      <c r="C8" s="822" t="s">
        <v>74</v>
      </c>
      <c r="D8" s="822"/>
      <c r="E8" s="50"/>
      <c r="F8" s="51" t="s">
        <v>142</v>
      </c>
      <c r="G8" s="52" t="s">
        <v>143</v>
      </c>
    </row>
    <row r="9" spans="2:7" ht="54.75" customHeight="1">
      <c r="B9" s="9"/>
      <c r="C9" s="822" t="s">
        <v>166</v>
      </c>
      <c r="D9" s="822"/>
      <c r="E9" s="10"/>
      <c r="F9" s="65" t="s">
        <v>547</v>
      </c>
      <c r="G9" s="65"/>
    </row>
    <row r="10" spans="2:7" ht="42.75" customHeight="1">
      <c r="B10" s="53"/>
      <c r="C10" s="825" t="s">
        <v>63</v>
      </c>
      <c r="D10" s="825"/>
      <c r="E10" s="54"/>
      <c r="F10" s="875" t="s">
        <v>546</v>
      </c>
      <c r="G10" s="878" t="s">
        <v>575</v>
      </c>
    </row>
    <row r="11" spans="2:7" ht="60.75" customHeight="1">
      <c r="B11" s="53"/>
      <c r="C11" s="586"/>
      <c r="D11" s="587" t="s">
        <v>116</v>
      </c>
      <c r="E11" s="278"/>
      <c r="F11" s="876"/>
      <c r="G11" s="879"/>
    </row>
    <row r="12" spans="2:7" ht="60.75" customHeight="1">
      <c r="B12" s="53"/>
      <c r="C12" s="588"/>
      <c r="D12" s="589" t="s">
        <v>117</v>
      </c>
      <c r="E12" s="279"/>
      <c r="F12" s="876"/>
      <c r="G12" s="879"/>
    </row>
    <row r="13" spans="2:7" ht="60.75" customHeight="1">
      <c r="B13" s="58"/>
      <c r="C13" s="590"/>
      <c r="D13" s="591" t="s">
        <v>118</v>
      </c>
      <c r="E13" s="280"/>
      <c r="F13" s="877"/>
      <c r="G13" s="880"/>
    </row>
    <row r="14" spans="2:7" ht="30.75" customHeight="1">
      <c r="B14" s="9"/>
      <c r="C14" s="822" t="s">
        <v>576</v>
      </c>
      <c r="D14" s="822"/>
      <c r="E14" s="10"/>
      <c r="F14" s="66" t="s">
        <v>162</v>
      </c>
      <c r="G14" s="67"/>
    </row>
    <row r="15" spans="2:7" ht="30.75" customHeight="1">
      <c r="B15" s="9"/>
      <c r="C15" s="822" t="s">
        <v>577</v>
      </c>
      <c r="D15" s="822"/>
      <c r="E15" s="10"/>
      <c r="F15" s="65" t="s">
        <v>163</v>
      </c>
      <c r="G15" s="65" t="s">
        <v>165</v>
      </c>
    </row>
    <row r="16" spans="2:7" ht="30.75" customHeight="1">
      <c r="B16" s="53"/>
      <c r="C16" s="825" t="s">
        <v>66</v>
      </c>
      <c r="D16" s="825"/>
      <c r="E16" s="14"/>
      <c r="F16" s="523"/>
      <c r="G16" s="524"/>
    </row>
    <row r="17" spans="2:7" ht="30.75" customHeight="1">
      <c r="B17" s="53"/>
      <c r="C17" s="586"/>
      <c r="D17" s="587" t="s">
        <v>578</v>
      </c>
      <c r="E17" s="278"/>
      <c r="F17" s="281" t="s">
        <v>206</v>
      </c>
      <c r="G17" s="282"/>
    </row>
    <row r="18" spans="2:7" ht="30.75" customHeight="1">
      <c r="B18" s="53"/>
      <c r="C18" s="588"/>
      <c r="D18" s="589" t="s">
        <v>120</v>
      </c>
      <c r="E18" s="279"/>
      <c r="F18" s="285" t="s">
        <v>207</v>
      </c>
      <c r="G18" s="286"/>
    </row>
    <row r="19" spans="2:7" ht="30.75" customHeight="1">
      <c r="B19" s="53"/>
      <c r="C19" s="588"/>
      <c r="D19" s="589" t="s">
        <v>121</v>
      </c>
      <c r="E19" s="279"/>
      <c r="F19" s="285" t="s">
        <v>209</v>
      </c>
      <c r="G19" s="286" t="s">
        <v>395</v>
      </c>
    </row>
    <row r="20" spans="2:7" ht="30.75" customHeight="1">
      <c r="B20" s="53"/>
      <c r="C20" s="590"/>
      <c r="D20" s="591" t="s">
        <v>122</v>
      </c>
      <c r="E20" s="280"/>
      <c r="F20" s="283" t="s">
        <v>208</v>
      </c>
      <c r="G20" s="284"/>
    </row>
    <row r="21" spans="2:7" ht="30.75" customHeight="1">
      <c r="B21" s="55"/>
      <c r="C21" s="825" t="s">
        <v>123</v>
      </c>
      <c r="D21" s="825"/>
      <c r="E21" s="525"/>
      <c r="F21" s="523"/>
      <c r="G21" s="524"/>
    </row>
    <row r="22" spans="2:7" ht="30.75" customHeight="1">
      <c r="B22" s="53"/>
      <c r="C22" s="586"/>
      <c r="D22" s="587" t="s">
        <v>579</v>
      </c>
      <c r="E22" s="278"/>
      <c r="F22" s="281" t="s">
        <v>161</v>
      </c>
      <c r="G22" s="282"/>
    </row>
    <row r="23" spans="2:7" ht="30.75" customHeight="1">
      <c r="B23" s="53"/>
      <c r="C23" s="590"/>
      <c r="D23" s="591" t="s">
        <v>580</v>
      </c>
      <c r="E23" s="280"/>
      <c r="F23" s="283" t="s">
        <v>164</v>
      </c>
      <c r="G23" s="284"/>
    </row>
    <row r="24" spans="2:7" ht="30.75" customHeight="1">
      <c r="B24" s="49"/>
      <c r="C24" s="822" t="s">
        <v>76</v>
      </c>
      <c r="D24" s="822"/>
      <c r="E24" s="10"/>
      <c r="F24" s="68" t="s">
        <v>545</v>
      </c>
      <c r="G24" s="67"/>
    </row>
    <row r="25" spans="2:7" ht="48" customHeight="1">
      <c r="B25" s="61"/>
      <c r="C25" s="881" t="s">
        <v>581</v>
      </c>
      <c r="D25" s="881"/>
      <c r="E25" s="62"/>
      <c r="F25" s="69" t="s">
        <v>640</v>
      </c>
      <c r="G25" s="66" t="s">
        <v>641</v>
      </c>
    </row>
    <row r="26" spans="2:7" ht="30.75" customHeight="1">
      <c r="B26" s="61"/>
      <c r="C26" s="881" t="s">
        <v>59</v>
      </c>
      <c r="D26" s="881"/>
      <c r="E26" s="526"/>
      <c r="F26" s="527"/>
      <c r="G26" s="70"/>
    </row>
    <row r="27" spans="2:7" ht="24.75" customHeight="1">
      <c r="B27" s="890" t="s">
        <v>77</v>
      </c>
      <c r="C27" s="891"/>
      <c r="D27" s="891"/>
      <c r="E27" s="891"/>
      <c r="F27" s="71"/>
      <c r="G27" s="72"/>
    </row>
    <row r="28" spans="2:7" ht="27.75" customHeight="1">
      <c r="B28" s="56"/>
      <c r="C28" s="59"/>
      <c r="D28" s="12" t="s">
        <v>74</v>
      </c>
      <c r="E28" s="50"/>
      <c r="F28" s="51" t="s">
        <v>142</v>
      </c>
      <c r="G28" s="52" t="s">
        <v>143</v>
      </c>
    </row>
    <row r="29" spans="2:7" ht="42" customHeight="1">
      <c r="B29" s="55"/>
      <c r="C29" s="825" t="s">
        <v>78</v>
      </c>
      <c r="D29" s="825"/>
      <c r="E29" s="57"/>
      <c r="F29" s="875" t="s">
        <v>548</v>
      </c>
      <c r="G29" s="878" t="s">
        <v>575</v>
      </c>
    </row>
    <row r="30" spans="2:7" ht="42" customHeight="1">
      <c r="B30" s="53"/>
      <c r="C30" s="586"/>
      <c r="D30" s="587" t="s">
        <v>116</v>
      </c>
      <c r="E30" s="278"/>
      <c r="F30" s="876"/>
      <c r="G30" s="879"/>
    </row>
    <row r="31" spans="2:7" ht="42" customHeight="1">
      <c r="B31" s="53"/>
      <c r="C31" s="588"/>
      <c r="D31" s="589" t="s">
        <v>117</v>
      </c>
      <c r="E31" s="279"/>
      <c r="F31" s="876"/>
      <c r="G31" s="879"/>
    </row>
    <row r="32" spans="2:7" ht="42" customHeight="1">
      <c r="B32" s="58"/>
      <c r="C32" s="590"/>
      <c r="D32" s="591" t="s">
        <v>118</v>
      </c>
      <c r="E32" s="280"/>
      <c r="F32" s="877"/>
      <c r="G32" s="880"/>
    </row>
    <row r="33" spans="2:7" ht="24.75" customHeight="1">
      <c r="B33" s="890" t="s">
        <v>79</v>
      </c>
      <c r="C33" s="891"/>
      <c r="D33" s="891"/>
      <c r="E33" s="891"/>
      <c r="F33" s="71"/>
      <c r="G33" s="72"/>
    </row>
    <row r="34" spans="2:7" ht="27.75" customHeight="1">
      <c r="B34" s="58"/>
      <c r="C34" s="60"/>
      <c r="D34" s="43" t="s">
        <v>74</v>
      </c>
      <c r="E34" s="57"/>
      <c r="F34" s="51" t="s">
        <v>142</v>
      </c>
      <c r="G34" s="52" t="s">
        <v>143</v>
      </c>
    </row>
    <row r="35" spans="2:7" ht="37.5" customHeight="1">
      <c r="B35" s="53"/>
      <c r="C35" s="825" t="s">
        <v>80</v>
      </c>
      <c r="D35" s="825"/>
      <c r="E35" s="54"/>
      <c r="F35" s="882" t="s">
        <v>549</v>
      </c>
      <c r="G35" s="878" t="s">
        <v>575</v>
      </c>
    </row>
    <row r="36" spans="2:7" ht="37.5" customHeight="1">
      <c r="B36" s="53"/>
      <c r="C36" s="586"/>
      <c r="D36" s="587" t="s">
        <v>116</v>
      </c>
      <c r="E36" s="278"/>
      <c r="F36" s="883"/>
      <c r="G36" s="879"/>
    </row>
    <row r="37" spans="2:7" ht="37.5" customHeight="1">
      <c r="B37" s="53"/>
      <c r="C37" s="588"/>
      <c r="D37" s="589" t="s">
        <v>117</v>
      </c>
      <c r="E37" s="279"/>
      <c r="F37" s="883"/>
      <c r="G37" s="879"/>
    </row>
    <row r="38" spans="2:7" ht="37.5" customHeight="1">
      <c r="B38" s="53"/>
      <c r="C38" s="590"/>
      <c r="D38" s="591" t="s">
        <v>118</v>
      </c>
      <c r="E38" s="280"/>
      <c r="F38" s="884"/>
      <c r="G38" s="880"/>
    </row>
    <row r="39" spans="2:7" ht="27.75" customHeight="1">
      <c r="B39" s="55"/>
      <c r="C39" s="825" t="s">
        <v>75</v>
      </c>
      <c r="D39" s="825"/>
      <c r="E39" s="14"/>
      <c r="F39" s="523"/>
      <c r="G39" s="524"/>
    </row>
    <row r="40" spans="2:7" ht="30.75" customHeight="1">
      <c r="B40" s="53"/>
      <c r="C40" s="586"/>
      <c r="D40" s="587" t="s">
        <v>578</v>
      </c>
      <c r="E40" s="278"/>
      <c r="F40" s="281" t="s">
        <v>206</v>
      </c>
      <c r="G40" s="282"/>
    </row>
    <row r="41" spans="2:7" ht="30.75" customHeight="1">
      <c r="B41" s="53"/>
      <c r="C41" s="588"/>
      <c r="D41" s="589" t="s">
        <v>120</v>
      </c>
      <c r="E41" s="279"/>
      <c r="F41" s="285" t="s">
        <v>207</v>
      </c>
      <c r="G41" s="286"/>
    </row>
    <row r="42" spans="2:7" ht="30" customHeight="1">
      <c r="B42" s="53"/>
      <c r="C42" s="588"/>
      <c r="D42" s="589" t="s">
        <v>121</v>
      </c>
      <c r="E42" s="279"/>
      <c r="F42" s="285" t="s">
        <v>209</v>
      </c>
      <c r="G42" s="286" t="s">
        <v>395</v>
      </c>
    </row>
    <row r="43" spans="2:7" ht="30" customHeight="1">
      <c r="B43" s="58"/>
      <c r="C43" s="590"/>
      <c r="D43" s="591" t="s">
        <v>122</v>
      </c>
      <c r="E43" s="280"/>
      <c r="F43" s="283" t="s">
        <v>208</v>
      </c>
      <c r="G43" s="284"/>
    </row>
    <row r="44" spans="2:7" ht="27.75" customHeight="1">
      <c r="B44" s="55"/>
      <c r="C44" s="825" t="s">
        <v>123</v>
      </c>
      <c r="D44" s="825"/>
      <c r="E44" s="525"/>
      <c r="F44" s="523"/>
      <c r="G44" s="524"/>
    </row>
    <row r="45" spans="2:7" ht="30.75" customHeight="1">
      <c r="B45" s="53"/>
      <c r="C45" s="586"/>
      <c r="D45" s="587" t="s">
        <v>579</v>
      </c>
      <c r="E45" s="278"/>
      <c r="F45" s="281" t="s">
        <v>161</v>
      </c>
      <c r="G45" s="282"/>
    </row>
    <row r="46" spans="2:7" ht="30.75" customHeight="1">
      <c r="B46" s="53"/>
      <c r="C46" s="590"/>
      <c r="D46" s="591" t="s">
        <v>580</v>
      </c>
      <c r="E46" s="280"/>
      <c r="F46" s="283" t="s">
        <v>282</v>
      </c>
      <c r="G46" s="284"/>
    </row>
    <row r="47" spans="2:7" ht="30.75" customHeight="1">
      <c r="B47" s="49"/>
      <c r="C47" s="822" t="s">
        <v>76</v>
      </c>
      <c r="D47" s="822"/>
      <c r="E47" s="10"/>
      <c r="F47" s="68" t="s">
        <v>281</v>
      </c>
      <c r="G47" s="67"/>
    </row>
    <row r="48" spans="2:7" ht="46.5" customHeight="1">
      <c r="B48" s="61"/>
      <c r="C48" s="881" t="s">
        <v>582</v>
      </c>
      <c r="D48" s="881"/>
      <c r="E48" s="62"/>
      <c r="F48" s="69" t="s">
        <v>210</v>
      </c>
      <c r="G48" s="65" t="s">
        <v>642</v>
      </c>
    </row>
  </sheetData>
  <sheetProtection password="C7FC" sheet="1"/>
  <mergeCells count="30">
    <mergeCell ref="C48:D48"/>
    <mergeCell ref="C3:D3"/>
    <mergeCell ref="B7:E7"/>
    <mergeCell ref="B27:E27"/>
    <mergeCell ref="B33:E33"/>
    <mergeCell ref="C35:D35"/>
    <mergeCell ref="C39:D39"/>
    <mergeCell ref="C44:D44"/>
    <mergeCell ref="C47:D47"/>
    <mergeCell ref="C21:D21"/>
    <mergeCell ref="F35:F38"/>
    <mergeCell ref="G35:G38"/>
    <mergeCell ref="F29:F32"/>
    <mergeCell ref="G29:G32"/>
    <mergeCell ref="B1:G1"/>
    <mergeCell ref="B2:G2"/>
    <mergeCell ref="C24:D24"/>
    <mergeCell ref="C25:D25"/>
    <mergeCell ref="C10:D10"/>
    <mergeCell ref="C4:D4"/>
    <mergeCell ref="C29:D29"/>
    <mergeCell ref="C15:D15"/>
    <mergeCell ref="C16:D16"/>
    <mergeCell ref="B6:G6"/>
    <mergeCell ref="F10:F13"/>
    <mergeCell ref="G10:G13"/>
    <mergeCell ref="C9:D9"/>
    <mergeCell ref="C8:D8"/>
    <mergeCell ref="C14:D14"/>
    <mergeCell ref="C26:D26"/>
  </mergeCells>
  <printOptions/>
  <pageMargins left="0.75" right="0.33" top="0.4" bottom="0.19" header="0.36" footer="0.16"/>
  <pageSetup horizontalDpi="200" verticalDpi="200" orientation="portrait" paperSize="9" scale="47"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B1:F50"/>
  <sheetViews>
    <sheetView view="pageBreakPreview" zoomScaleSheetLayoutView="100" zoomScalePageLayoutView="0" workbookViewId="0" topLeftCell="A43">
      <selection activeCell="D51" sqref="D51"/>
    </sheetView>
  </sheetViews>
  <sheetFormatPr defaultColWidth="9.00390625" defaultRowHeight="13.5"/>
  <cols>
    <col min="1" max="1" width="3.625" style="0" customWidth="1"/>
    <col min="2" max="3" width="3.00390625" style="0" customWidth="1"/>
    <col min="4" max="4" width="78.25390625" style="0" customWidth="1"/>
  </cols>
  <sheetData>
    <row r="1" spans="2:4" ht="24" customHeight="1">
      <c r="B1" s="553" t="s">
        <v>283</v>
      </c>
      <c r="C1" s="94"/>
      <c r="D1" s="94"/>
    </row>
    <row r="2" spans="2:4" ht="18" customHeight="1">
      <c r="B2" s="94"/>
      <c r="C2" s="94"/>
      <c r="D2" s="94"/>
    </row>
    <row r="3" spans="2:4" ht="24" customHeight="1">
      <c r="B3" s="549" t="s">
        <v>24</v>
      </c>
      <c r="C3" s="550">
        <v>1</v>
      </c>
      <c r="D3" s="551" t="s">
        <v>396</v>
      </c>
    </row>
    <row r="4" spans="2:6" ht="82.5" customHeight="1">
      <c r="B4" s="39" t="s">
        <v>94</v>
      </c>
      <c r="C4" s="40">
        <v>1</v>
      </c>
      <c r="D4" s="136" t="s">
        <v>290</v>
      </c>
      <c r="F4" s="554"/>
    </row>
    <row r="5" spans="2:4" ht="17.25" customHeight="1">
      <c r="B5" s="94"/>
      <c r="C5" s="94"/>
      <c r="D5" s="135"/>
    </row>
    <row r="6" spans="2:4" ht="24" customHeight="1">
      <c r="B6" s="549" t="s">
        <v>24</v>
      </c>
      <c r="C6" s="550">
        <v>2</v>
      </c>
      <c r="D6" s="551" t="s">
        <v>0</v>
      </c>
    </row>
    <row r="7" spans="2:4" ht="32.25" customHeight="1">
      <c r="B7" s="39" t="s">
        <v>94</v>
      </c>
      <c r="C7" s="40">
        <v>2</v>
      </c>
      <c r="D7" s="137" t="s">
        <v>1</v>
      </c>
    </row>
    <row r="8" spans="2:4" ht="17.25" customHeight="1">
      <c r="B8" s="94"/>
      <c r="C8" s="94"/>
      <c r="D8" s="135"/>
    </row>
    <row r="9" spans="2:4" ht="32.25" customHeight="1">
      <c r="B9" s="549" t="s">
        <v>24</v>
      </c>
      <c r="C9" s="550">
        <v>3</v>
      </c>
      <c r="D9" s="552" t="s">
        <v>2</v>
      </c>
    </row>
    <row r="10" spans="2:4" ht="59.25" customHeight="1">
      <c r="B10" s="41" t="s">
        <v>94</v>
      </c>
      <c r="C10" s="124">
        <v>3</v>
      </c>
      <c r="D10" s="138" t="s">
        <v>3</v>
      </c>
    </row>
    <row r="11" spans="2:4" ht="17.25" customHeight="1">
      <c r="B11" s="94"/>
      <c r="C11" s="94"/>
      <c r="D11" s="135"/>
    </row>
    <row r="12" spans="2:4" ht="24" customHeight="1">
      <c r="B12" s="549" t="s">
        <v>24</v>
      </c>
      <c r="C12" s="550">
        <v>4</v>
      </c>
      <c r="D12" s="551" t="s">
        <v>4</v>
      </c>
    </row>
    <row r="13" spans="2:4" ht="32.25" customHeight="1">
      <c r="B13" s="39" t="s">
        <v>94</v>
      </c>
      <c r="C13" s="40">
        <v>4</v>
      </c>
      <c r="D13" s="137" t="s">
        <v>5</v>
      </c>
    </row>
    <row r="14" spans="2:4" ht="17.25" customHeight="1">
      <c r="B14" s="94"/>
      <c r="C14" s="94"/>
      <c r="D14" s="135"/>
    </row>
    <row r="15" spans="2:4" ht="32.25" customHeight="1">
      <c r="B15" s="549" t="s">
        <v>24</v>
      </c>
      <c r="C15" s="550">
        <v>5</v>
      </c>
      <c r="D15" s="552" t="s">
        <v>6</v>
      </c>
    </row>
    <row r="16" spans="2:4" ht="32.25" customHeight="1">
      <c r="B16" s="41" t="s">
        <v>94</v>
      </c>
      <c r="C16" s="124">
        <v>5</v>
      </c>
      <c r="D16" s="138" t="s">
        <v>7</v>
      </c>
    </row>
    <row r="17" spans="2:4" ht="17.25" customHeight="1">
      <c r="B17" s="94"/>
      <c r="C17" s="94"/>
      <c r="D17" s="135"/>
    </row>
    <row r="18" spans="2:4" ht="32.25" customHeight="1">
      <c r="B18" s="549" t="s">
        <v>24</v>
      </c>
      <c r="C18" s="550">
        <v>6</v>
      </c>
      <c r="D18" s="552" t="s">
        <v>8</v>
      </c>
    </row>
    <row r="19" spans="2:4" ht="64.5" customHeight="1">
      <c r="B19" s="41" t="s">
        <v>94</v>
      </c>
      <c r="C19" s="124">
        <v>6</v>
      </c>
      <c r="D19" s="138" t="s">
        <v>9</v>
      </c>
    </row>
    <row r="20" spans="2:4" ht="17.25" customHeight="1">
      <c r="B20" s="94"/>
      <c r="C20" s="94"/>
      <c r="D20" s="135"/>
    </row>
    <row r="21" spans="2:4" ht="32.25" customHeight="1">
      <c r="B21" s="549" t="s">
        <v>24</v>
      </c>
      <c r="C21" s="550">
        <v>7</v>
      </c>
      <c r="D21" s="552" t="s">
        <v>10</v>
      </c>
    </row>
    <row r="22" spans="2:4" ht="60.75" customHeight="1">
      <c r="B22" s="892" t="s">
        <v>94</v>
      </c>
      <c r="C22" s="894">
        <v>7</v>
      </c>
      <c r="D22" s="139" t="s">
        <v>284</v>
      </c>
    </row>
    <row r="23" spans="2:4" ht="60.75" customHeight="1">
      <c r="B23" s="893"/>
      <c r="C23" s="895"/>
      <c r="D23" s="141" t="s">
        <v>28</v>
      </c>
    </row>
    <row r="24" spans="2:4" ht="18" customHeight="1">
      <c r="B24" s="94"/>
      <c r="C24" s="94"/>
      <c r="D24" s="135"/>
    </row>
    <row r="25" spans="2:4" ht="47.25" customHeight="1">
      <c r="B25" s="549" t="s">
        <v>24</v>
      </c>
      <c r="C25" s="550">
        <v>8</v>
      </c>
      <c r="D25" s="552" t="s">
        <v>11</v>
      </c>
    </row>
    <row r="26" spans="2:4" ht="75" customHeight="1">
      <c r="B26" s="892" t="s">
        <v>94</v>
      </c>
      <c r="C26" s="894">
        <v>8</v>
      </c>
      <c r="D26" s="139" t="s">
        <v>25</v>
      </c>
    </row>
    <row r="27" spans="2:4" ht="80.25" customHeight="1">
      <c r="B27" s="893"/>
      <c r="C27" s="895"/>
      <c r="D27" s="137" t="s">
        <v>26</v>
      </c>
    </row>
    <row r="28" spans="2:4" ht="18" customHeight="1">
      <c r="B28" s="94"/>
      <c r="C28" s="94"/>
      <c r="D28" s="135"/>
    </row>
    <row r="29" spans="2:4" ht="31.5" customHeight="1">
      <c r="B29" s="549" t="s">
        <v>24</v>
      </c>
      <c r="C29" s="550">
        <v>9</v>
      </c>
      <c r="D29" s="552" t="s">
        <v>12</v>
      </c>
    </row>
    <row r="30" spans="2:4" ht="45" customHeight="1">
      <c r="B30" s="41" t="s">
        <v>94</v>
      </c>
      <c r="C30" s="124">
        <v>9</v>
      </c>
      <c r="D30" s="138" t="s">
        <v>13</v>
      </c>
    </row>
    <row r="31" spans="2:4" ht="18" customHeight="1">
      <c r="B31" s="94"/>
      <c r="C31" s="94"/>
      <c r="D31" s="135"/>
    </row>
    <row r="32" spans="2:4" ht="30.75" customHeight="1">
      <c r="B32" s="549" t="s">
        <v>24</v>
      </c>
      <c r="C32" s="550">
        <v>10</v>
      </c>
      <c r="D32" s="552" t="s">
        <v>14</v>
      </c>
    </row>
    <row r="33" spans="2:4" ht="59.25" customHeight="1">
      <c r="B33" s="41" t="s">
        <v>94</v>
      </c>
      <c r="C33" s="124">
        <v>10</v>
      </c>
      <c r="D33" s="138" t="s">
        <v>15</v>
      </c>
    </row>
    <row r="34" spans="2:4" ht="18" customHeight="1">
      <c r="B34" s="94"/>
      <c r="C34" s="94"/>
      <c r="D34" s="135"/>
    </row>
    <row r="35" spans="2:4" ht="30.75" customHeight="1">
      <c r="B35" s="549" t="s">
        <v>24</v>
      </c>
      <c r="C35" s="550">
        <v>11</v>
      </c>
      <c r="D35" s="552" t="s">
        <v>16</v>
      </c>
    </row>
    <row r="36" spans="2:4" ht="45" customHeight="1">
      <c r="B36" s="41" t="s">
        <v>94</v>
      </c>
      <c r="C36" s="124">
        <v>11</v>
      </c>
      <c r="D36" s="138" t="s">
        <v>17</v>
      </c>
    </row>
    <row r="37" spans="2:4" ht="18" customHeight="1">
      <c r="B37" s="94"/>
      <c r="C37" s="94"/>
      <c r="D37" s="135"/>
    </row>
    <row r="38" spans="2:4" ht="30.75" customHeight="1">
      <c r="B38" s="549" t="s">
        <v>24</v>
      </c>
      <c r="C38" s="550">
        <v>12</v>
      </c>
      <c r="D38" s="552" t="s">
        <v>27</v>
      </c>
    </row>
    <row r="39" spans="2:4" ht="19.5" customHeight="1">
      <c r="B39" s="39" t="s">
        <v>94</v>
      </c>
      <c r="C39" s="40">
        <v>12</v>
      </c>
      <c r="D39" s="140" t="s">
        <v>18</v>
      </c>
    </row>
    <row r="40" spans="2:4" ht="18" customHeight="1">
      <c r="B40" s="94"/>
      <c r="C40" s="94"/>
      <c r="D40" s="135"/>
    </row>
    <row r="41" spans="2:4" ht="31.5" customHeight="1">
      <c r="B41" s="549" t="s">
        <v>24</v>
      </c>
      <c r="C41" s="550">
        <v>13</v>
      </c>
      <c r="D41" s="552" t="s">
        <v>19</v>
      </c>
    </row>
    <row r="42" spans="2:4" ht="30.75" customHeight="1">
      <c r="B42" s="41" t="s">
        <v>94</v>
      </c>
      <c r="C42" s="124">
        <v>13</v>
      </c>
      <c r="D42" s="138" t="s">
        <v>20</v>
      </c>
    </row>
    <row r="43" spans="2:4" ht="18" customHeight="1">
      <c r="B43" s="94"/>
      <c r="C43" s="94"/>
      <c r="D43" s="135"/>
    </row>
    <row r="44" spans="2:4" ht="21.75" customHeight="1">
      <c r="B44" s="549" t="s">
        <v>24</v>
      </c>
      <c r="C44" s="550">
        <v>14</v>
      </c>
      <c r="D44" s="551" t="s">
        <v>21</v>
      </c>
    </row>
    <row r="45" spans="2:4" ht="32.25" customHeight="1">
      <c r="B45" s="39" t="s">
        <v>94</v>
      </c>
      <c r="C45" s="40">
        <v>14</v>
      </c>
      <c r="D45" s="137" t="s">
        <v>22</v>
      </c>
    </row>
    <row r="46" spans="2:4" ht="13.5">
      <c r="B46" s="94"/>
      <c r="C46" s="94"/>
      <c r="D46" s="135"/>
    </row>
    <row r="47" spans="2:4" ht="30.75" customHeight="1">
      <c r="B47" s="549" t="s">
        <v>24</v>
      </c>
      <c r="C47" s="550">
        <v>15</v>
      </c>
      <c r="D47" s="552" t="s">
        <v>23</v>
      </c>
    </row>
    <row r="48" spans="2:4" ht="46.5" customHeight="1">
      <c r="B48" s="41" t="s">
        <v>94</v>
      </c>
      <c r="C48" s="124">
        <v>15</v>
      </c>
      <c r="D48" s="138" t="s">
        <v>397</v>
      </c>
    </row>
    <row r="49" spans="2:4" ht="25.5" customHeight="1">
      <c r="B49" s="549" t="s">
        <v>24</v>
      </c>
      <c r="C49" s="550">
        <v>16</v>
      </c>
      <c r="D49" s="684" t="s">
        <v>633</v>
      </c>
    </row>
    <row r="50" spans="2:4" ht="80.25" customHeight="1">
      <c r="B50" s="41" t="s">
        <v>94</v>
      </c>
      <c r="C50" s="124">
        <v>16</v>
      </c>
      <c r="D50" s="138" t="s">
        <v>660</v>
      </c>
    </row>
  </sheetData>
  <sheetProtection password="C7FC" sheet="1"/>
  <mergeCells count="4">
    <mergeCell ref="B22:B23"/>
    <mergeCell ref="C22:C23"/>
    <mergeCell ref="B26:B27"/>
    <mergeCell ref="C26:C27"/>
  </mergeCells>
  <printOptions/>
  <pageMargins left="0.75" right="0.37" top="1" bottom="0.41" header="0.512" footer="0.28"/>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3" tint="0.5999900102615356"/>
  </sheetPr>
  <dimension ref="A2:L16"/>
  <sheetViews>
    <sheetView zoomScalePageLayoutView="0" workbookViewId="0" topLeftCell="A10">
      <selection activeCell="M10" sqref="M10"/>
    </sheetView>
  </sheetViews>
  <sheetFormatPr defaultColWidth="9.00390625" defaultRowHeight="13.5"/>
  <cols>
    <col min="10" max="10" width="3.625" style="0" customWidth="1"/>
  </cols>
  <sheetData>
    <row r="2" spans="1:12" ht="27.75" customHeight="1">
      <c r="A2" s="685" t="s">
        <v>634</v>
      </c>
      <c r="B2" s="685"/>
      <c r="C2" s="685"/>
      <c r="D2" s="685"/>
      <c r="E2" s="685"/>
      <c r="F2" s="685"/>
      <c r="G2" s="685"/>
      <c r="H2" s="685"/>
      <c r="I2" s="685"/>
      <c r="J2" s="685"/>
      <c r="K2" s="685"/>
      <c r="L2" s="685"/>
    </row>
    <row r="3" spans="1:12" ht="27.75" customHeight="1">
      <c r="A3" s="685"/>
      <c r="B3" s="685"/>
      <c r="C3" s="685"/>
      <c r="D3" s="685"/>
      <c r="E3" s="685"/>
      <c r="F3" s="685"/>
      <c r="G3" s="685"/>
      <c r="H3" s="685"/>
      <c r="I3" s="685"/>
      <c r="J3" s="685"/>
      <c r="K3" s="685"/>
      <c r="L3" s="685"/>
    </row>
    <row r="4" spans="1:12" ht="27.75" customHeight="1">
      <c r="A4" s="685" t="s">
        <v>635</v>
      </c>
      <c r="B4" s="685"/>
      <c r="C4" s="685"/>
      <c r="D4" s="685"/>
      <c r="E4" s="685"/>
      <c r="F4" s="685"/>
      <c r="G4" s="685"/>
      <c r="H4" s="685"/>
      <c r="I4" s="685"/>
      <c r="J4" s="685"/>
      <c r="K4" s="685"/>
      <c r="L4" s="685"/>
    </row>
    <row r="5" spans="1:12" ht="27.75" customHeight="1">
      <c r="A5" s="685" t="s">
        <v>643</v>
      </c>
      <c r="B5" s="685"/>
      <c r="C5" s="685"/>
      <c r="D5" s="685"/>
      <c r="E5" s="685"/>
      <c r="F5" s="685"/>
      <c r="G5" s="685"/>
      <c r="H5" s="685"/>
      <c r="I5" s="685"/>
      <c r="J5" s="685"/>
      <c r="K5" s="685"/>
      <c r="L5" s="685"/>
    </row>
    <row r="6" spans="1:12" ht="27.75" customHeight="1">
      <c r="A6" s="685" t="s">
        <v>636</v>
      </c>
      <c r="B6" s="685"/>
      <c r="C6" s="685"/>
      <c r="D6" s="685"/>
      <c r="E6" s="685"/>
      <c r="F6" s="685"/>
      <c r="G6" s="685"/>
      <c r="H6" s="685"/>
      <c r="I6" s="685"/>
      <c r="J6" s="685"/>
      <c r="K6" s="685"/>
      <c r="L6" s="685"/>
    </row>
    <row r="7" spans="1:12" ht="27.75" customHeight="1">
      <c r="A7" s="685"/>
      <c r="B7" s="685"/>
      <c r="C7" s="685"/>
      <c r="D7" s="685"/>
      <c r="E7" s="685"/>
      <c r="F7" s="685"/>
      <c r="G7" s="685"/>
      <c r="H7" s="685"/>
      <c r="I7" s="685"/>
      <c r="J7" s="685"/>
      <c r="K7" s="685"/>
      <c r="L7" s="685"/>
    </row>
    <row r="8" spans="1:12" ht="27.75" customHeight="1">
      <c r="A8" s="685" t="s">
        <v>143</v>
      </c>
      <c r="B8" s="685"/>
      <c r="C8" s="685"/>
      <c r="D8" s="685"/>
      <c r="E8" s="685"/>
      <c r="F8" s="685"/>
      <c r="G8" s="685"/>
      <c r="H8" s="685"/>
      <c r="I8" s="685"/>
      <c r="J8" s="685"/>
      <c r="K8" s="685"/>
      <c r="L8" s="685"/>
    </row>
    <row r="9" spans="1:12" ht="27.75" customHeight="1">
      <c r="A9" s="685" t="s">
        <v>637</v>
      </c>
      <c r="B9" s="685"/>
      <c r="C9" s="685"/>
      <c r="D9" s="685"/>
      <c r="E9" s="685"/>
      <c r="F9" s="685"/>
      <c r="G9" s="685"/>
      <c r="H9" s="685"/>
      <c r="I9" s="685"/>
      <c r="J9" s="685"/>
      <c r="K9" s="685"/>
      <c r="L9" s="685"/>
    </row>
    <row r="10" spans="1:12" ht="27.75" customHeight="1">
      <c r="A10" s="685"/>
      <c r="B10" s="685"/>
      <c r="C10" s="685"/>
      <c r="D10" s="685"/>
      <c r="E10" s="685"/>
      <c r="F10" s="685"/>
      <c r="G10" s="685"/>
      <c r="H10" s="685"/>
      <c r="I10" s="685"/>
      <c r="J10" s="685"/>
      <c r="K10" s="685"/>
      <c r="L10" s="685"/>
    </row>
    <row r="11" spans="1:12" ht="27.75" customHeight="1">
      <c r="A11" s="685" t="s">
        <v>638</v>
      </c>
      <c r="B11" s="685"/>
      <c r="C11" s="685"/>
      <c r="D11" s="685"/>
      <c r="E11" s="685"/>
      <c r="F11" s="685"/>
      <c r="G11" s="685"/>
      <c r="H11" s="685"/>
      <c r="I11" s="685"/>
      <c r="J11" s="685"/>
      <c r="K11" s="685"/>
      <c r="L11" s="685"/>
    </row>
    <row r="12" spans="1:12" ht="27.75" customHeight="1">
      <c r="A12" s="685"/>
      <c r="B12" s="685"/>
      <c r="C12" s="685"/>
      <c r="D12" s="685"/>
      <c r="E12" s="685"/>
      <c r="F12" s="685"/>
      <c r="G12" s="685"/>
      <c r="H12" s="685"/>
      <c r="I12" s="685"/>
      <c r="J12" s="685"/>
      <c r="K12" s="685"/>
      <c r="L12" s="685"/>
    </row>
    <row r="13" spans="1:12" ht="27.75" customHeight="1">
      <c r="A13" s="685" t="s">
        <v>639</v>
      </c>
      <c r="B13" s="685"/>
      <c r="C13" s="685"/>
      <c r="D13" s="685"/>
      <c r="E13" s="685"/>
      <c r="F13" s="685"/>
      <c r="G13" s="685"/>
      <c r="H13" s="685"/>
      <c r="I13" s="685"/>
      <c r="J13" s="685"/>
      <c r="K13" s="685"/>
      <c r="L13" s="685"/>
    </row>
    <row r="14" spans="1:12" ht="27.75" customHeight="1">
      <c r="A14" s="685"/>
      <c r="B14" s="685"/>
      <c r="C14" s="685" t="s">
        <v>644</v>
      </c>
      <c r="D14" s="685"/>
      <c r="E14" s="685"/>
      <c r="F14" s="685"/>
      <c r="G14" s="685"/>
      <c r="H14" s="685"/>
      <c r="I14" s="685"/>
      <c r="J14" s="685"/>
      <c r="K14" s="685"/>
      <c r="L14" s="685"/>
    </row>
    <row r="15" spans="1:12" ht="27.75" customHeight="1">
      <c r="A15" s="685"/>
      <c r="B15" s="685"/>
      <c r="C15" s="685"/>
      <c r="D15" s="685"/>
      <c r="E15" s="685"/>
      <c r="F15" s="685"/>
      <c r="G15" s="685"/>
      <c r="H15" s="685"/>
      <c r="I15" s="685"/>
      <c r="J15" s="685"/>
      <c r="K15" s="685"/>
      <c r="L15" s="685"/>
    </row>
    <row r="16" spans="1:12" ht="16.5">
      <c r="A16" s="685"/>
      <c r="B16" s="685"/>
      <c r="C16" s="685"/>
      <c r="D16" s="685"/>
      <c r="E16" s="685"/>
      <c r="F16" s="685"/>
      <c r="G16" s="685"/>
      <c r="H16" s="685"/>
      <c r="I16" s="685"/>
      <c r="J16" s="685"/>
      <c r="K16" s="685"/>
      <c r="L16" s="685"/>
    </row>
  </sheetData>
  <sheetProtection password="C7FC" sheet="1"/>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99FF"/>
  </sheetPr>
  <dimension ref="B1:M2"/>
  <sheetViews>
    <sheetView zoomScalePageLayoutView="0" workbookViewId="0" topLeftCell="A1">
      <pane xSplit="3" ySplit="1" topLeftCell="H2" activePane="bottomRight" state="frozen"/>
      <selection pane="topLeft" activeCell="AH9" sqref="A9:AH9"/>
      <selection pane="topRight" activeCell="AH9" sqref="A9:AH9"/>
      <selection pane="bottomLeft" activeCell="AH9" sqref="A9:AH9"/>
      <selection pane="bottomRight" activeCell="B2" sqref="B2:M2"/>
    </sheetView>
  </sheetViews>
  <sheetFormatPr defaultColWidth="9.00390625" defaultRowHeight="13.5"/>
  <cols>
    <col min="1" max="1" width="2.625" style="0" customWidth="1"/>
    <col min="2" max="2" width="26.125" style="0" customWidth="1"/>
    <col min="3" max="3" width="17.25390625" style="0" customWidth="1"/>
    <col min="4" max="4" width="20.50390625" style="0" customWidth="1"/>
    <col min="5" max="5" width="13.25390625" style="0" customWidth="1"/>
    <col min="6" max="6" width="29.00390625" style="0" bestFit="1" customWidth="1"/>
    <col min="7" max="7" width="23.50390625" style="0" bestFit="1" customWidth="1"/>
    <col min="8" max="8" width="20.375" style="0" bestFit="1" customWidth="1"/>
    <col min="9" max="9" width="19.25390625" style="0" bestFit="1" customWidth="1"/>
    <col min="10" max="10" width="15.75390625" style="0" customWidth="1"/>
    <col min="11" max="11" width="14.00390625" style="0" customWidth="1"/>
    <col min="12" max="12" width="20.75390625" style="0" customWidth="1"/>
    <col min="13" max="13" width="16.125" style="0" bestFit="1" customWidth="1"/>
  </cols>
  <sheetData>
    <row r="1" spans="2:13" s="288" customFormat="1" ht="12.75">
      <c r="B1" s="289" t="s">
        <v>291</v>
      </c>
      <c r="C1" s="290" t="s">
        <v>56</v>
      </c>
      <c r="D1" s="291" t="s">
        <v>175</v>
      </c>
      <c r="E1" s="289" t="s">
        <v>293</v>
      </c>
      <c r="F1" s="290" t="s">
        <v>292</v>
      </c>
      <c r="G1" s="291" t="s">
        <v>85</v>
      </c>
      <c r="H1" s="289" t="s">
        <v>177</v>
      </c>
      <c r="I1" s="290" t="s">
        <v>178</v>
      </c>
      <c r="J1" s="291" t="s">
        <v>294</v>
      </c>
      <c r="K1" s="289" t="s">
        <v>179</v>
      </c>
      <c r="L1" s="290" t="s">
        <v>180</v>
      </c>
      <c r="M1" s="291" t="s">
        <v>294</v>
      </c>
    </row>
    <row r="2" spans="2:13" s="104" customFormat="1" ht="12.75">
      <c r="B2" s="292">
        <f>'基本情報'!G3</f>
        <v>0</v>
      </c>
      <c r="C2" s="293">
        <f>'基本情報'!G4</f>
        <v>0</v>
      </c>
      <c r="D2" s="295">
        <f>'基本情報'!G5</f>
        <v>0</v>
      </c>
      <c r="E2" s="292">
        <f>'基本情報'!G6</f>
        <v>0</v>
      </c>
      <c r="F2" s="293">
        <f>'基本情報'!G7</f>
        <v>0</v>
      </c>
      <c r="G2" s="295">
        <f>'基本情報'!G8</f>
        <v>0</v>
      </c>
      <c r="H2" s="292">
        <f>'基本情報'!G9</f>
        <v>0</v>
      </c>
      <c r="I2" s="293">
        <f>'基本情報'!G10</f>
        <v>0</v>
      </c>
      <c r="J2" s="294">
        <f>'基本情報'!G11</f>
        <v>0</v>
      </c>
      <c r="K2" s="292">
        <f>'基本情報'!G12</f>
        <v>0</v>
      </c>
      <c r="L2" s="293">
        <f>'基本情報'!G13</f>
        <v>0</v>
      </c>
      <c r="M2" s="294">
        <f>'基本情報'!G14</f>
        <v>0</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FF99"/>
  </sheetPr>
  <dimension ref="A1:X40"/>
  <sheetViews>
    <sheetView view="pageBreakPreview" zoomScale="80" zoomScaleNormal="75" zoomScaleSheetLayoutView="80" zoomScalePageLayoutView="0" workbookViewId="0" topLeftCell="A1">
      <pane xSplit="5" ySplit="7" topLeftCell="F8" activePane="bottomRight" state="frozen"/>
      <selection pane="topLeft" activeCell="R9" sqref="R9:R16"/>
      <selection pane="topRight" activeCell="R9" sqref="R9:R16"/>
      <selection pane="bottomLeft" activeCell="R9" sqref="R9:R16"/>
      <selection pane="bottomRight" activeCell="C8" sqref="C8:U8"/>
    </sheetView>
  </sheetViews>
  <sheetFormatPr defaultColWidth="9.00390625" defaultRowHeight="13.5"/>
  <cols>
    <col min="1" max="1" width="2.50390625" style="220" customWidth="1"/>
    <col min="2" max="2" width="4.125" style="220" customWidth="1"/>
    <col min="3" max="3" width="15.625" style="220" customWidth="1"/>
    <col min="4" max="4" width="18.875" style="220" customWidth="1"/>
    <col min="5" max="5" width="8.75390625" style="220" customWidth="1"/>
    <col min="6" max="6" width="11.00390625" style="220" customWidth="1"/>
    <col min="7" max="7" width="9.875" style="220" customWidth="1"/>
    <col min="8" max="9" width="10.75390625" style="220" customWidth="1"/>
    <col min="10" max="10" width="8.625" style="220" bestFit="1" customWidth="1"/>
    <col min="11" max="12" width="11.50390625" style="220" customWidth="1"/>
    <col min="13" max="13" width="8.375" style="220" customWidth="1"/>
    <col min="14" max="14" width="9.50390625" style="220" customWidth="1"/>
    <col min="15" max="15" width="10.625" style="220" customWidth="1"/>
    <col min="16" max="16" width="11.375" style="220" customWidth="1"/>
    <col min="17" max="21" width="12.125" style="220" customWidth="1"/>
    <col min="22" max="22" width="14.625" style="220" customWidth="1"/>
    <col min="23" max="23" width="3.25390625" style="220" customWidth="1"/>
    <col min="24" max="24" width="3.375" style="220" bestFit="1" customWidth="1"/>
    <col min="25" max="16384" width="9.00390625" style="220" customWidth="1"/>
  </cols>
  <sheetData>
    <row r="1" spans="1:22" ht="14.25" customHeight="1">
      <c r="A1" s="220" t="s">
        <v>400</v>
      </c>
      <c r="V1" s="221" t="s">
        <v>323</v>
      </c>
    </row>
    <row r="2" spans="17:22" ht="14.25" customHeight="1">
      <c r="Q2" s="896" t="s">
        <v>401</v>
      </c>
      <c r="R2" s="896"/>
      <c r="S2" s="896"/>
      <c r="T2" s="896"/>
      <c r="U2" s="896"/>
      <c r="V2" s="896"/>
    </row>
    <row r="3" spans="1:22" ht="15" customHeight="1">
      <c r="A3" s="897" t="s">
        <v>297</v>
      </c>
      <c r="B3" s="898"/>
      <c r="C3" s="222"/>
      <c r="D3" s="223"/>
      <c r="E3" s="222"/>
      <c r="F3" s="434"/>
      <c r="G3" s="434"/>
      <c r="H3" s="434"/>
      <c r="I3" s="434"/>
      <c r="J3" s="903" t="s">
        <v>298</v>
      </c>
      <c r="K3" s="904"/>
      <c r="L3" s="904"/>
      <c r="M3" s="904"/>
      <c r="N3" s="904"/>
      <c r="O3" s="904"/>
      <c r="P3" s="905"/>
      <c r="Q3" s="434"/>
      <c r="R3" s="434"/>
      <c r="S3" s="434"/>
      <c r="T3" s="434"/>
      <c r="U3" s="434"/>
      <c r="V3" s="222"/>
    </row>
    <row r="4" spans="1:22" ht="15" customHeight="1">
      <c r="A4" s="899"/>
      <c r="B4" s="900"/>
      <c r="C4" s="906" t="s">
        <v>299</v>
      </c>
      <c r="D4" s="907" t="s">
        <v>300</v>
      </c>
      <c r="E4" s="908" t="s">
        <v>301</v>
      </c>
      <c r="F4" s="910" t="s">
        <v>302</v>
      </c>
      <c r="G4" s="909" t="s">
        <v>402</v>
      </c>
      <c r="H4" s="910" t="s">
        <v>303</v>
      </c>
      <c r="I4" s="911" t="s">
        <v>403</v>
      </c>
      <c r="J4" s="906" t="s">
        <v>324</v>
      </c>
      <c r="K4" s="224" t="s">
        <v>325</v>
      </c>
      <c r="L4" s="225" t="s">
        <v>78</v>
      </c>
      <c r="M4" s="915" t="s">
        <v>326</v>
      </c>
      <c r="N4" s="916"/>
      <c r="O4" s="902"/>
      <c r="P4" s="917" t="s">
        <v>304</v>
      </c>
      <c r="Q4" s="906" t="s">
        <v>305</v>
      </c>
      <c r="R4" s="906" t="s">
        <v>306</v>
      </c>
      <c r="S4" s="906" t="s">
        <v>327</v>
      </c>
      <c r="T4" s="906" t="s">
        <v>404</v>
      </c>
      <c r="U4" s="906" t="s">
        <v>405</v>
      </c>
      <c r="V4" s="919" t="s">
        <v>328</v>
      </c>
    </row>
    <row r="5" spans="1:22" ht="15" customHeight="1">
      <c r="A5" s="899"/>
      <c r="B5" s="900"/>
      <c r="C5" s="906"/>
      <c r="D5" s="907"/>
      <c r="E5" s="908"/>
      <c r="F5" s="910"/>
      <c r="G5" s="909"/>
      <c r="H5" s="910"/>
      <c r="I5" s="912"/>
      <c r="J5" s="906"/>
      <c r="K5" s="435" t="s">
        <v>307</v>
      </c>
      <c r="L5" s="435" t="s">
        <v>307</v>
      </c>
      <c r="M5" s="433" t="s">
        <v>308</v>
      </c>
      <c r="N5" s="433" t="s">
        <v>309</v>
      </c>
      <c r="O5" s="435" t="s">
        <v>307</v>
      </c>
      <c r="P5" s="918"/>
      <c r="Q5" s="906"/>
      <c r="R5" s="906"/>
      <c r="S5" s="906"/>
      <c r="T5" s="906"/>
      <c r="U5" s="906"/>
      <c r="V5" s="919"/>
    </row>
    <row r="6" spans="1:22" s="229" customFormat="1" ht="15" customHeight="1">
      <c r="A6" s="901"/>
      <c r="B6" s="902"/>
      <c r="C6" s="226"/>
      <c r="D6" s="226"/>
      <c r="E6" s="226"/>
      <c r="F6" s="227" t="s">
        <v>310</v>
      </c>
      <c r="G6" s="227" t="s">
        <v>311</v>
      </c>
      <c r="H6" s="228" t="s">
        <v>312</v>
      </c>
      <c r="I6" s="227" t="s">
        <v>313</v>
      </c>
      <c r="J6" s="228"/>
      <c r="K6" s="228"/>
      <c r="L6" s="228"/>
      <c r="M6" s="228"/>
      <c r="N6" s="228"/>
      <c r="O6" s="228"/>
      <c r="P6" s="228" t="s">
        <v>406</v>
      </c>
      <c r="Q6" s="228" t="s">
        <v>314</v>
      </c>
      <c r="R6" s="228" t="s">
        <v>407</v>
      </c>
      <c r="S6" s="228" t="s">
        <v>408</v>
      </c>
      <c r="T6" s="228" t="s">
        <v>409</v>
      </c>
      <c r="U6" s="228" t="s">
        <v>410</v>
      </c>
      <c r="V6" s="228"/>
    </row>
    <row r="7" spans="1:22" ht="10.5">
      <c r="A7" s="230"/>
      <c r="B7" s="231"/>
      <c r="C7" s="439"/>
      <c r="D7" s="232"/>
      <c r="E7" s="232"/>
      <c r="F7" s="233" t="s">
        <v>315</v>
      </c>
      <c r="G7" s="233" t="s">
        <v>315</v>
      </c>
      <c r="H7" s="233" t="s">
        <v>315</v>
      </c>
      <c r="I7" s="233" t="s">
        <v>315</v>
      </c>
      <c r="J7" s="233" t="s">
        <v>107</v>
      </c>
      <c r="K7" s="233" t="s">
        <v>315</v>
      </c>
      <c r="L7" s="233" t="s">
        <v>315</v>
      </c>
      <c r="M7" s="233" t="s">
        <v>316</v>
      </c>
      <c r="N7" s="233" t="s">
        <v>107</v>
      </c>
      <c r="O7" s="233" t="s">
        <v>317</v>
      </c>
      <c r="P7" s="233" t="s">
        <v>317</v>
      </c>
      <c r="Q7" s="233" t="s">
        <v>315</v>
      </c>
      <c r="R7" s="233" t="s">
        <v>315</v>
      </c>
      <c r="S7" s="233" t="s">
        <v>317</v>
      </c>
      <c r="T7" s="233" t="s">
        <v>315</v>
      </c>
      <c r="U7" s="233" t="s">
        <v>315</v>
      </c>
      <c r="V7" s="913" t="s">
        <v>411</v>
      </c>
    </row>
    <row r="8" spans="1:24" s="229" customFormat="1" ht="21" customHeight="1">
      <c r="A8" s="556"/>
      <c r="B8" s="528"/>
      <c r="C8" s="557" t="str">
        <f>'（別紙2）研修事業計画'!A10</f>
        <v>病院</v>
      </c>
      <c r="D8" s="555">
        <f>'（別紙2）研修事業計画'!B10</f>
        <v>0</v>
      </c>
      <c r="E8" s="558">
        <f>'（別紙2）研修事業計画'!C10</f>
      </c>
      <c r="F8" s="559">
        <f>'（別紙1）所要額'!A8</f>
        <v>0</v>
      </c>
      <c r="G8" s="559">
        <f>'（別紙1）所要額'!B8</f>
        <v>0</v>
      </c>
      <c r="H8" s="560">
        <f>F8-G8</f>
        <v>0</v>
      </c>
      <c r="I8" s="559">
        <f>'（別紙1）所要額'!D8</f>
        <v>0</v>
      </c>
      <c r="J8" s="559">
        <f>'（別紙1）所要額'!A14</f>
        <v>0</v>
      </c>
      <c r="K8" s="561">
        <f>'（別紙1）所要額'!C14</f>
        <v>0</v>
      </c>
      <c r="L8" s="560">
        <f>ROUNDDOWN(IF(J8&gt;70,70,J8)/5,0)*215000</f>
        <v>0</v>
      </c>
      <c r="M8" s="559">
        <f>'（別紙1）所要額'!F14</f>
        <v>0</v>
      </c>
      <c r="N8" s="560">
        <f>IF(ROUNDDOWN(M8/40,0)&gt;30,30,ROUNDDOWN(M8/40,0))</f>
        <v>0</v>
      </c>
      <c r="O8" s="560">
        <f>IF(N8&lt;1,0,IF((1&lt;=N8)*OR(N8&lt;=4),113000,IF((5&lt;=N8)*OR(N8&lt;=9),226000,IF((10&lt;=N8)*OR(N8&lt;=14),566000,IF((15&lt;=N8)*OR(N8&lt;=19),849000,1132000+(N8-20)*45000)))))</f>
        <v>0</v>
      </c>
      <c r="P8" s="560">
        <f>K8+L8+O8</f>
        <v>0</v>
      </c>
      <c r="Q8" s="560">
        <f>MIN(I8,P8)</f>
        <v>0</v>
      </c>
      <c r="R8" s="562">
        <f>MIN(H8,Q8)</f>
        <v>0</v>
      </c>
      <c r="S8" s="559">
        <f>ROUNDDOWN(R8/2,-3)</f>
        <v>0</v>
      </c>
      <c r="T8" s="560">
        <f>((MIN(H8,Q8))/2)</f>
        <v>0</v>
      </c>
      <c r="U8" s="560">
        <f>ROUNDDOWN(T8,-3)</f>
        <v>0</v>
      </c>
      <c r="V8" s="914"/>
      <c r="X8" s="564"/>
    </row>
    <row r="9" spans="3:22" s="441" customFormat="1" ht="21" customHeight="1">
      <c r="C9" s="442"/>
      <c r="D9" s="442"/>
      <c r="E9" s="442"/>
      <c r="F9" s="443" t="s">
        <v>412</v>
      </c>
      <c r="H9" s="444"/>
      <c r="I9" s="444"/>
      <c r="J9" s="444"/>
      <c r="K9" s="444"/>
      <c r="L9" s="444"/>
      <c r="M9" s="444"/>
      <c r="N9" s="444"/>
      <c r="O9" s="444"/>
      <c r="P9" s="444"/>
      <c r="Q9" s="444"/>
      <c r="R9" s="444"/>
      <c r="S9" s="444"/>
      <c r="T9" s="444"/>
      <c r="U9" s="444"/>
      <c r="V9" s="445"/>
    </row>
    <row r="10" spans="1:6" ht="15.75" customHeight="1">
      <c r="A10" s="441"/>
      <c r="B10" s="441"/>
      <c r="C10" s="441"/>
      <c r="D10" s="446"/>
      <c r="E10" s="446"/>
      <c r="F10" s="234" t="s">
        <v>413</v>
      </c>
    </row>
    <row r="11" spans="1:23" s="449" customFormat="1" ht="15.75" customHeight="1">
      <c r="A11" s="441"/>
      <c r="B11" s="441"/>
      <c r="C11" s="563"/>
      <c r="D11" s="447"/>
      <c r="E11" s="447"/>
      <c r="F11" s="448" t="s">
        <v>414</v>
      </c>
      <c r="G11" s="441"/>
      <c r="H11" s="441"/>
      <c r="I11" s="441"/>
      <c r="J11" s="441"/>
      <c r="K11" s="441"/>
      <c r="L11" s="441"/>
      <c r="M11" s="441"/>
      <c r="N11" s="441"/>
      <c r="O11" s="441"/>
      <c r="P11" s="441"/>
      <c r="Q11" s="441"/>
      <c r="R11" s="441"/>
      <c r="S11" s="441"/>
      <c r="T11" s="441"/>
      <c r="U11" s="441"/>
      <c r="V11" s="441"/>
      <c r="W11" s="441"/>
    </row>
    <row r="12" spans="1:23" s="449" customFormat="1" ht="15.75" customHeight="1">
      <c r="A12" s="441"/>
      <c r="B12" s="441"/>
      <c r="C12" s="563"/>
      <c r="D12" s="447"/>
      <c r="E12" s="447"/>
      <c r="F12" s="448" t="s">
        <v>415</v>
      </c>
      <c r="G12" s="441"/>
      <c r="H12" s="441"/>
      <c r="I12" s="441"/>
      <c r="J12" s="441"/>
      <c r="K12" s="441"/>
      <c r="L12" s="441"/>
      <c r="M12" s="441"/>
      <c r="N12" s="441"/>
      <c r="O12" s="441"/>
      <c r="P12" s="441"/>
      <c r="Q12" s="441"/>
      <c r="R12" s="441"/>
      <c r="S12" s="441"/>
      <c r="T12" s="441"/>
      <c r="U12" s="441"/>
      <c r="V12" s="441"/>
      <c r="W12" s="441"/>
    </row>
    <row r="13" spans="1:23" s="449" customFormat="1" ht="15.75" customHeight="1">
      <c r="A13" s="441"/>
      <c r="B13" s="441"/>
      <c r="C13" s="441"/>
      <c r="D13" s="447"/>
      <c r="E13" s="447"/>
      <c r="F13" s="450" t="s">
        <v>416</v>
      </c>
      <c r="G13" s="441"/>
      <c r="H13" s="441"/>
      <c r="I13" s="441"/>
      <c r="J13" s="441"/>
      <c r="K13" s="441"/>
      <c r="L13" s="441"/>
      <c r="M13" s="441"/>
      <c r="N13" s="441"/>
      <c r="O13" s="441"/>
      <c r="P13" s="441"/>
      <c r="Q13" s="441"/>
      <c r="R13" s="441"/>
      <c r="S13" s="441"/>
      <c r="T13" s="441"/>
      <c r="U13" s="441"/>
      <c r="V13" s="441"/>
      <c r="W13" s="441"/>
    </row>
    <row r="14" spans="1:23" s="449" customFormat="1" ht="15.75" customHeight="1">
      <c r="A14" s="441"/>
      <c r="B14" s="441"/>
      <c r="C14" s="441"/>
      <c r="D14" s="447"/>
      <c r="E14" s="447"/>
      <c r="F14" s="448" t="s">
        <v>417</v>
      </c>
      <c r="G14" s="441"/>
      <c r="H14" s="441"/>
      <c r="I14" s="441"/>
      <c r="J14" s="441"/>
      <c r="K14" s="441"/>
      <c r="L14" s="441"/>
      <c r="M14" s="441"/>
      <c r="N14" s="441"/>
      <c r="O14" s="441"/>
      <c r="P14" s="441"/>
      <c r="Q14" s="441"/>
      <c r="R14" s="441"/>
      <c r="S14" s="441"/>
      <c r="T14" s="441"/>
      <c r="U14" s="441"/>
      <c r="V14" s="441"/>
      <c r="W14" s="441"/>
    </row>
    <row r="15" spans="1:23" s="449" customFormat="1" ht="15.75" customHeight="1">
      <c r="A15" s="441"/>
      <c r="B15" s="441"/>
      <c r="C15" s="441"/>
      <c r="D15" s="447"/>
      <c r="E15" s="447"/>
      <c r="F15" s="448" t="s">
        <v>418</v>
      </c>
      <c r="G15" s="441"/>
      <c r="H15" s="441"/>
      <c r="I15" s="441"/>
      <c r="J15" s="441"/>
      <c r="K15" s="441"/>
      <c r="L15" s="441"/>
      <c r="M15" s="441"/>
      <c r="N15" s="441"/>
      <c r="O15" s="441"/>
      <c r="P15" s="441"/>
      <c r="Q15" s="441"/>
      <c r="R15" s="441"/>
      <c r="S15" s="441"/>
      <c r="T15" s="441"/>
      <c r="U15" s="441"/>
      <c r="V15" s="441"/>
      <c r="W15" s="441"/>
    </row>
    <row r="16" spans="1:23" ht="15.75" customHeight="1">
      <c r="A16" s="441"/>
      <c r="B16" s="441"/>
      <c r="C16" s="441"/>
      <c r="D16" s="446"/>
      <c r="E16" s="446"/>
      <c r="F16" s="451" t="s">
        <v>419</v>
      </c>
      <c r="W16" s="441"/>
    </row>
    <row r="17" spans="1:23" ht="15.75" customHeight="1">
      <c r="A17" s="441"/>
      <c r="B17" s="441"/>
      <c r="C17" s="441"/>
      <c r="D17" s="446"/>
      <c r="E17" s="446"/>
      <c r="F17" s="451" t="s">
        <v>420</v>
      </c>
      <c r="W17" s="441"/>
    </row>
    <row r="18" spans="3:6" ht="15.75" customHeight="1">
      <c r="C18" s="452"/>
      <c r="D18" s="446"/>
      <c r="E18" s="446"/>
      <c r="F18" s="451" t="s">
        <v>421</v>
      </c>
    </row>
    <row r="19" spans="3:6" ht="15.75" customHeight="1">
      <c r="C19" s="452"/>
      <c r="F19" s="451" t="s">
        <v>422</v>
      </c>
    </row>
    <row r="20" spans="3:6" ht="15.75" customHeight="1">
      <c r="C20" s="452"/>
      <c r="F20" s="451" t="s">
        <v>423</v>
      </c>
    </row>
    <row r="21" spans="3:6" ht="15.75" customHeight="1">
      <c r="C21" s="452"/>
      <c r="F21" s="453" t="s">
        <v>424</v>
      </c>
    </row>
    <row r="23" spans="4:5" ht="10.5">
      <c r="D23" s="454" t="s">
        <v>224</v>
      </c>
      <c r="E23" s="440" t="s">
        <v>425</v>
      </c>
    </row>
    <row r="24" spans="4:5" ht="10.5">
      <c r="D24" s="454" t="s">
        <v>225</v>
      </c>
      <c r="E24" s="440" t="s">
        <v>426</v>
      </c>
    </row>
    <row r="25" spans="4:5" ht="10.5">
      <c r="D25" s="454" t="s">
        <v>226</v>
      </c>
      <c r="E25" s="440" t="s">
        <v>427</v>
      </c>
    </row>
    <row r="26" spans="4:5" ht="10.5">
      <c r="D26" s="454" t="s">
        <v>227</v>
      </c>
      <c r="E26" s="440" t="s">
        <v>428</v>
      </c>
    </row>
    <row r="27" spans="4:5" ht="10.5">
      <c r="D27" s="454" t="s">
        <v>228</v>
      </c>
      <c r="E27" s="440" t="s">
        <v>429</v>
      </c>
    </row>
    <row r="28" spans="4:5" ht="10.5">
      <c r="D28" s="229"/>
      <c r="E28" s="455" t="s">
        <v>430</v>
      </c>
    </row>
    <row r="29" ht="10.5">
      <c r="E29" s="440" t="s">
        <v>431</v>
      </c>
    </row>
    <row r="30" ht="10.5">
      <c r="E30" s="455" t="s">
        <v>432</v>
      </c>
    </row>
    <row r="31" ht="10.5">
      <c r="E31" s="440" t="s">
        <v>433</v>
      </c>
    </row>
    <row r="32" ht="10.5">
      <c r="E32" s="440" t="s">
        <v>434</v>
      </c>
    </row>
    <row r="33" ht="10.5">
      <c r="E33" s="440" t="s">
        <v>435</v>
      </c>
    </row>
    <row r="34" ht="10.5">
      <c r="E34" s="440" t="s">
        <v>436</v>
      </c>
    </row>
    <row r="35" ht="10.5">
      <c r="E35" s="440" t="s">
        <v>437</v>
      </c>
    </row>
    <row r="36" ht="10.5">
      <c r="E36" s="440" t="s">
        <v>438</v>
      </c>
    </row>
    <row r="37" ht="10.5">
      <c r="E37" s="440" t="s">
        <v>439</v>
      </c>
    </row>
    <row r="38" ht="10.5">
      <c r="E38" s="440" t="s">
        <v>440</v>
      </c>
    </row>
    <row r="39" ht="10.5">
      <c r="E39" s="440" t="s">
        <v>441</v>
      </c>
    </row>
    <row r="40" ht="10.5">
      <c r="E40" s="440" t="s">
        <v>442</v>
      </c>
    </row>
  </sheetData>
  <sheetProtection/>
  <mergeCells count="20">
    <mergeCell ref="F4:F5"/>
    <mergeCell ref="T4:T5"/>
    <mergeCell ref="U4:U5"/>
    <mergeCell ref="Q4:Q5"/>
    <mergeCell ref="V7:V8"/>
    <mergeCell ref="J4:J5"/>
    <mergeCell ref="M4:O4"/>
    <mergeCell ref="P4:P5"/>
    <mergeCell ref="S4:S5"/>
    <mergeCell ref="V4:V5"/>
    <mergeCell ref="Q2:V2"/>
    <mergeCell ref="A3:B6"/>
    <mergeCell ref="J3:P3"/>
    <mergeCell ref="C4:C5"/>
    <mergeCell ref="D4:D5"/>
    <mergeCell ref="E4:E5"/>
    <mergeCell ref="G4:G5"/>
    <mergeCell ref="H4:H5"/>
    <mergeCell ref="I4:I5"/>
    <mergeCell ref="R4:R5"/>
  </mergeCells>
  <dataValidations count="2">
    <dataValidation type="list" allowBlank="1" showInputMessage="1" showErrorMessage="1" sqref="C8">
      <formula1>$D$23:$D$27</formula1>
    </dataValidation>
    <dataValidation type="list" allowBlank="1" showInputMessage="1" showErrorMessage="1" sqref="E8">
      <formula1>$E$23:$E$40</formula1>
    </dataValidation>
  </dataValidations>
  <printOptions horizontalCentered="1"/>
  <pageMargins left="0.5511811023622047" right="0.3937007874015748" top="0.6692913385826772" bottom="0.31496062992125984" header="0.5118110236220472" footer="0.2755905511811024"/>
  <pageSetup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sheetPr>
    <tabColor rgb="FFCCFFCC"/>
  </sheetPr>
  <dimension ref="A1:I18"/>
  <sheetViews>
    <sheetView view="pageBreakPreview" zoomScale="75" zoomScaleSheetLayoutView="75" zoomScalePageLayoutView="0" workbookViewId="0" topLeftCell="A1">
      <selection activeCell="A8" sqref="A8"/>
    </sheetView>
  </sheetViews>
  <sheetFormatPr defaultColWidth="17.375" defaultRowHeight="23.25" customHeight="1"/>
  <cols>
    <col min="1" max="3" width="17.375" style="143" customWidth="1"/>
    <col min="4" max="4" width="19.875" style="143" customWidth="1"/>
    <col min="5" max="16384" width="17.375" style="143" customWidth="1"/>
  </cols>
  <sheetData>
    <row r="1" ht="23.25" customHeight="1">
      <c r="A1" s="143" t="s">
        <v>192</v>
      </c>
    </row>
    <row r="2" spans="1:9" ht="23.25" customHeight="1">
      <c r="A2" s="753" t="s">
        <v>605</v>
      </c>
      <c r="B2" s="753"/>
      <c r="C2" s="753"/>
      <c r="D2" s="753"/>
      <c r="E2" s="753"/>
      <c r="F2" s="145"/>
      <c r="G2" s="145"/>
      <c r="H2" s="145"/>
      <c r="I2" s="145"/>
    </row>
    <row r="3" spans="1:9" ht="14.25" customHeight="1">
      <c r="A3" s="144"/>
      <c r="B3" s="144"/>
      <c r="C3" s="144"/>
      <c r="D3" s="144"/>
      <c r="E3" s="144"/>
      <c r="F3" s="144"/>
      <c r="G3" s="144"/>
      <c r="H3" s="144"/>
      <c r="I3" s="144"/>
    </row>
    <row r="4" spans="1:9" ht="23.25" customHeight="1">
      <c r="A4" s="145"/>
      <c r="B4" s="145"/>
      <c r="F4" s="146" t="s">
        <v>167</v>
      </c>
      <c r="G4" s="754">
        <f>'基本情報'!G8</f>
        <v>0</v>
      </c>
      <c r="H4" s="754"/>
      <c r="I4" s="754"/>
    </row>
    <row r="5" ht="14.25" customHeight="1"/>
    <row r="6" spans="1:9" ht="27" customHeight="1">
      <c r="A6" s="147" t="s">
        <v>72</v>
      </c>
      <c r="B6" s="148" t="s">
        <v>92</v>
      </c>
      <c r="C6" s="148" t="s">
        <v>87</v>
      </c>
      <c r="D6" s="149" t="s">
        <v>556</v>
      </c>
      <c r="F6" s="598"/>
      <c r="G6" s="599"/>
      <c r="H6" s="600"/>
      <c r="I6" s="601"/>
    </row>
    <row r="7" spans="1:4" ht="27" customHeight="1">
      <c r="A7" s="150" t="s">
        <v>94</v>
      </c>
      <c r="B7" s="151" t="s">
        <v>95</v>
      </c>
      <c r="C7" s="151" t="s">
        <v>96</v>
      </c>
      <c r="D7" s="152" t="s">
        <v>97</v>
      </c>
    </row>
    <row r="8" spans="1:4" ht="40.5" customHeight="1">
      <c r="A8" s="402">
        <f>'（別紙10）予算書'!F16</f>
        <v>0</v>
      </c>
      <c r="B8" s="402">
        <f>'（別紙10）予算書'!F8</f>
        <v>0</v>
      </c>
      <c r="C8" s="402">
        <f>A8-B8</f>
        <v>0</v>
      </c>
      <c r="D8" s="402">
        <f>'（別紙6）支出予定額'!G89</f>
        <v>0</v>
      </c>
    </row>
    <row r="9" ht="28.5" customHeight="1"/>
    <row r="10" spans="1:9" ht="27" customHeight="1">
      <c r="A10" s="755" t="s">
        <v>93</v>
      </c>
      <c r="B10" s="756"/>
      <c r="C10" s="756"/>
      <c r="D10" s="756"/>
      <c r="E10" s="756"/>
      <c r="F10" s="756"/>
      <c r="G10" s="756"/>
      <c r="H10" s="756"/>
      <c r="I10" s="757"/>
    </row>
    <row r="11" spans="1:9" ht="27" customHeight="1">
      <c r="A11" s="755" t="s">
        <v>153</v>
      </c>
      <c r="B11" s="756"/>
      <c r="C11" s="756"/>
      <c r="D11" s="756"/>
      <c r="E11" s="757"/>
      <c r="F11" s="758" t="s">
        <v>84</v>
      </c>
      <c r="G11" s="759"/>
      <c r="H11" s="760"/>
      <c r="I11" s="761" t="s">
        <v>91</v>
      </c>
    </row>
    <row r="12" spans="1:9" ht="27" customHeight="1">
      <c r="A12" s="153" t="s">
        <v>320</v>
      </c>
      <c r="B12" s="153" t="s">
        <v>296</v>
      </c>
      <c r="C12" s="156" t="s">
        <v>88</v>
      </c>
      <c r="D12" s="156" t="s">
        <v>68</v>
      </c>
      <c r="E12" s="155" t="s">
        <v>67</v>
      </c>
      <c r="F12" s="153" t="s">
        <v>152</v>
      </c>
      <c r="G12" s="156" t="s">
        <v>89</v>
      </c>
      <c r="H12" s="149" t="s">
        <v>203</v>
      </c>
      <c r="I12" s="762"/>
    </row>
    <row r="13" spans="1:9" ht="27" customHeight="1">
      <c r="A13" s="157"/>
      <c r="B13" s="157"/>
      <c r="C13" s="151" t="s">
        <v>154</v>
      </c>
      <c r="D13" s="151" t="s">
        <v>155</v>
      </c>
      <c r="E13" s="158" t="s">
        <v>156</v>
      </c>
      <c r="F13" s="157"/>
      <c r="G13" s="151"/>
      <c r="H13" s="158" t="s">
        <v>157</v>
      </c>
      <c r="I13" s="151" t="s">
        <v>158</v>
      </c>
    </row>
    <row r="14" spans="1:9" ht="40.5" customHeight="1">
      <c r="A14" s="403">
        <f>'（別紙2）研修事業計画'!F10+'（別紙2）研修事業計画'!G10-'（別紙2）研修事業計画'!H10</f>
        <v>0</v>
      </c>
      <c r="B14" s="403">
        <f>'（別紙2）研修事業計画'!G10</f>
        <v>0</v>
      </c>
      <c r="C14" s="404">
        <f>IF(AND(A14=1,B14=0),440000,IF(AND(A14=1,B14&gt;=0),586000,IF(AND(A14&gt;=1,B14=0),630000,IF(AND(A14&gt;1,B14&gt;=0),776000,0))))</f>
        <v>0</v>
      </c>
      <c r="D14" s="405">
        <f>ROUNDDOWN(IF(A14&gt;70,70,A14)/5,0)*215000</f>
        <v>0</v>
      </c>
      <c r="E14" s="406">
        <f>SUM(C14:D14)</f>
        <v>0</v>
      </c>
      <c r="F14" s="403">
        <f>IF('（別紙5）受入名簿'!J64&gt;=40,'（別紙5）受入名簿'!J64,0)</f>
        <v>0</v>
      </c>
      <c r="G14" s="405">
        <f>IF(ROUNDDOWN(F14/40,0)&gt;30,30,ROUNDDOWN(F14/40,0))</f>
        <v>0</v>
      </c>
      <c r="H14" s="406">
        <f>IF(G14&lt;1,0,IF((1&lt;=G14)*OR(G14&lt;=4),113000,IF((5&lt;=G14)*OR(G14&lt;=9),226000,IF((10&lt;=G14)*OR(G14&lt;=14),566000,IF((15&lt;=G14)*OR(G14&lt;=19),849000,1132000+(G14-20)*45000)))))</f>
        <v>0</v>
      </c>
      <c r="I14" s="405">
        <f>E14+H14</f>
        <v>0</v>
      </c>
    </row>
    <row r="15" ht="28.5" customHeight="1">
      <c r="C15" s="143">
        <f>IF(AND(A15=1,B15=0),440000,IF(AND(A15=1,B15&gt;=0),586000,IF(AND(A15&gt;=1,B15=0),630000,IF(AND(A15&gt;1,B15&gt;=0),776000,""))))</f>
      </c>
    </row>
    <row r="16" spans="1:5" ht="27" customHeight="1">
      <c r="A16" s="153" t="s">
        <v>218</v>
      </c>
      <c r="B16" s="156" t="s">
        <v>219</v>
      </c>
      <c r="C16" s="595"/>
      <c r="D16" s="168"/>
      <c r="E16" s="159"/>
    </row>
    <row r="17" spans="1:7" ht="27" customHeight="1">
      <c r="A17" s="157" t="s">
        <v>159</v>
      </c>
      <c r="B17" s="287" t="s">
        <v>393</v>
      </c>
      <c r="C17" s="595"/>
      <c r="D17" s="159"/>
      <c r="E17" s="159"/>
      <c r="G17" s="602" t="s">
        <v>693</v>
      </c>
    </row>
    <row r="18" spans="1:9" ht="40.5" customHeight="1">
      <c r="A18" s="403">
        <f>MIN(C8,D8,I14)</f>
        <v>0</v>
      </c>
      <c r="B18" s="405">
        <f>ROUNDDOWN(A18*1/2,-3)</f>
        <v>0</v>
      </c>
      <c r="C18" s="596"/>
      <c r="D18" s="597"/>
      <c r="E18" s="160"/>
      <c r="H18" s="600">
        <f>'（別紙2）研修事業計画'!D10</f>
        <v>0</v>
      </c>
      <c r="I18" s="603" t="s">
        <v>585</v>
      </c>
    </row>
  </sheetData>
  <sheetProtection password="C7FC" sheet="1"/>
  <protectedRanges>
    <protectedRange sqref="C18" name="範囲1"/>
  </protectedRanges>
  <mergeCells count="6">
    <mergeCell ref="A2:E2"/>
    <mergeCell ref="G4:I4"/>
    <mergeCell ref="A11:E11"/>
    <mergeCell ref="F11:H11"/>
    <mergeCell ref="A10:I10"/>
    <mergeCell ref="I11:I12"/>
  </mergeCells>
  <printOptions/>
  <pageMargins left="0.43" right="0.44" top="1" bottom="0.4" header="0.512" footer="0.27"/>
  <pageSetup horizontalDpi="600" verticalDpi="600" orientation="landscape" paperSize="9" scale="87" r:id="rId1"/>
</worksheet>
</file>

<file path=xl/worksheets/sheet20.xml><?xml version="1.0" encoding="utf-8"?>
<worksheet xmlns="http://schemas.openxmlformats.org/spreadsheetml/2006/main" xmlns:r="http://schemas.openxmlformats.org/officeDocument/2006/relationships">
  <sheetPr>
    <tabColor rgb="FFFFFF99"/>
  </sheetPr>
  <dimension ref="A1:AL48"/>
  <sheetViews>
    <sheetView view="pageBreakPreview" zoomScale="80" zoomScaleSheetLayoutView="80" zoomScalePageLayoutView="0" workbookViewId="0" topLeftCell="A1">
      <pane xSplit="3" ySplit="8" topLeftCell="D9" activePane="bottomRight" state="frozen"/>
      <selection pane="topLeft" activeCell="R9" sqref="R9:R16"/>
      <selection pane="topRight" activeCell="R9" sqref="R9:R16"/>
      <selection pane="bottomLeft" activeCell="R9" sqref="R9:R16"/>
      <selection pane="bottomRight" activeCell="A9" sqref="A9:AG9"/>
    </sheetView>
  </sheetViews>
  <sheetFormatPr defaultColWidth="9.00390625" defaultRowHeight="13.5"/>
  <cols>
    <col min="1" max="1" width="17.125" style="235" customWidth="1"/>
    <col min="2" max="2" width="12.75390625" style="235" customWidth="1"/>
    <col min="3" max="3" width="9.75390625" style="235" bestFit="1" customWidth="1"/>
    <col min="4" max="5" width="6.50390625" style="235" customWidth="1"/>
    <col min="6" max="10" width="6.75390625" style="236" customWidth="1"/>
    <col min="11" max="11" width="7.50390625" style="235" bestFit="1" customWidth="1"/>
    <col min="12" max="16" width="7.50390625" style="236" customWidth="1"/>
    <col min="17" max="17" width="8.25390625" style="236" customWidth="1"/>
    <col min="18" max="18" width="6.50390625" style="235" customWidth="1"/>
    <col min="19" max="24" width="5.00390625" style="235" bestFit="1" customWidth="1"/>
    <col min="25" max="26" width="7.25390625" style="235" customWidth="1"/>
    <col min="27" max="30" width="5.25390625" style="235" customWidth="1"/>
    <col min="31" max="32" width="4.50390625" style="235" customWidth="1"/>
    <col min="33" max="33" width="18.875" style="235" customWidth="1"/>
    <col min="34" max="34" width="14.25390625" style="235" customWidth="1"/>
    <col min="35" max="35" width="2.25390625" style="235" customWidth="1"/>
    <col min="36" max="36" width="9.00390625" style="235" customWidth="1"/>
    <col min="37" max="37" width="8.75390625" style="235" customWidth="1"/>
    <col min="38" max="38" width="18.875" style="235" customWidth="1"/>
    <col min="39" max="39" width="3.75390625" style="235" bestFit="1" customWidth="1"/>
    <col min="40" max="40" width="30.375" style="235" customWidth="1"/>
    <col min="41" max="16384" width="9.00390625" style="235" customWidth="1"/>
  </cols>
  <sheetData>
    <row r="1" ht="12.75">
      <c r="A1" s="235" t="s">
        <v>329</v>
      </c>
    </row>
    <row r="2" spans="1:34" ht="17.25" customHeight="1">
      <c r="A2" s="959" t="s">
        <v>330</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c r="AF2" s="959"/>
      <c r="AG2" s="959"/>
      <c r="AH2" s="959"/>
    </row>
    <row r="4" spans="1:34" ht="12.75">
      <c r="A4" s="235" t="s">
        <v>331</v>
      </c>
      <c r="AG4" s="237" t="s">
        <v>332</v>
      </c>
      <c r="AH4" s="238"/>
    </row>
    <row r="5" spans="1:34" ht="13.5" customHeight="1">
      <c r="A5" s="960" t="s">
        <v>270</v>
      </c>
      <c r="B5" s="963" t="s">
        <v>333</v>
      </c>
      <c r="C5" s="950" t="s">
        <v>334</v>
      </c>
      <c r="D5" s="964" t="s">
        <v>98</v>
      </c>
      <c r="E5" s="950" t="s">
        <v>335</v>
      </c>
      <c r="F5" s="967" t="s">
        <v>336</v>
      </c>
      <c r="G5" s="970" t="s">
        <v>337</v>
      </c>
      <c r="H5" s="947" t="s">
        <v>338</v>
      </c>
      <c r="I5" s="970" t="s">
        <v>296</v>
      </c>
      <c r="J5" s="947" t="s">
        <v>338</v>
      </c>
      <c r="K5" s="950" t="s">
        <v>339</v>
      </c>
      <c r="L5" s="953" t="s">
        <v>340</v>
      </c>
      <c r="M5" s="953" t="s">
        <v>341</v>
      </c>
      <c r="N5" s="956" t="s">
        <v>342</v>
      </c>
      <c r="O5" s="935" t="s">
        <v>343</v>
      </c>
      <c r="P5" s="935" t="s">
        <v>344</v>
      </c>
      <c r="Q5" s="938" t="s">
        <v>345</v>
      </c>
      <c r="R5" s="941" t="s">
        <v>588</v>
      </c>
      <c r="S5" s="920" t="s">
        <v>99</v>
      </c>
      <c r="T5" s="921"/>
      <c r="U5" s="921"/>
      <c r="V5" s="921"/>
      <c r="W5" s="921"/>
      <c r="X5" s="922"/>
      <c r="Y5" s="944" t="s">
        <v>100</v>
      </c>
      <c r="Z5" s="944" t="s">
        <v>101</v>
      </c>
      <c r="AA5" s="920" t="s">
        <v>102</v>
      </c>
      <c r="AB5" s="921"/>
      <c r="AC5" s="921"/>
      <c r="AD5" s="921"/>
      <c r="AE5" s="921"/>
      <c r="AF5" s="921"/>
      <c r="AG5" s="922"/>
      <c r="AH5" s="923" t="s">
        <v>103</v>
      </c>
    </row>
    <row r="6" spans="1:34" ht="24" customHeight="1">
      <c r="A6" s="961"/>
      <c r="B6" s="951"/>
      <c r="C6" s="933"/>
      <c r="D6" s="965"/>
      <c r="E6" s="933"/>
      <c r="F6" s="968"/>
      <c r="G6" s="971"/>
      <c r="H6" s="948"/>
      <c r="I6" s="971"/>
      <c r="J6" s="948"/>
      <c r="K6" s="951"/>
      <c r="L6" s="954"/>
      <c r="M6" s="954"/>
      <c r="N6" s="957"/>
      <c r="O6" s="936"/>
      <c r="P6" s="936"/>
      <c r="Q6" s="939"/>
      <c r="R6" s="942"/>
      <c r="S6" s="926" t="s">
        <v>346</v>
      </c>
      <c r="T6" s="927"/>
      <c r="U6" s="926" t="s">
        <v>347</v>
      </c>
      <c r="V6" s="927"/>
      <c r="W6" s="926" t="s">
        <v>348</v>
      </c>
      <c r="X6" s="927"/>
      <c r="Y6" s="945"/>
      <c r="Z6" s="945"/>
      <c r="AA6" s="928" t="s">
        <v>349</v>
      </c>
      <c r="AB6" s="929"/>
      <c r="AC6" s="929"/>
      <c r="AD6" s="930"/>
      <c r="AE6" s="931" t="s">
        <v>350</v>
      </c>
      <c r="AF6" s="931" t="s">
        <v>33</v>
      </c>
      <c r="AG6" s="933" t="s">
        <v>351</v>
      </c>
      <c r="AH6" s="924"/>
    </row>
    <row r="7" spans="1:34" ht="31.5" customHeight="1">
      <c r="A7" s="962"/>
      <c r="B7" s="952"/>
      <c r="C7" s="934"/>
      <c r="D7" s="966"/>
      <c r="E7" s="934"/>
      <c r="F7" s="969"/>
      <c r="G7" s="972"/>
      <c r="H7" s="949"/>
      <c r="I7" s="972"/>
      <c r="J7" s="949"/>
      <c r="K7" s="952"/>
      <c r="L7" s="955"/>
      <c r="M7" s="955"/>
      <c r="N7" s="958"/>
      <c r="O7" s="937"/>
      <c r="P7" s="937"/>
      <c r="Q7" s="940"/>
      <c r="R7" s="943"/>
      <c r="S7" s="437" t="s">
        <v>104</v>
      </c>
      <c r="T7" s="437" t="s">
        <v>105</v>
      </c>
      <c r="U7" s="437" t="s">
        <v>104</v>
      </c>
      <c r="V7" s="437" t="s">
        <v>105</v>
      </c>
      <c r="W7" s="437" t="s">
        <v>104</v>
      </c>
      <c r="X7" s="437" t="s">
        <v>105</v>
      </c>
      <c r="Y7" s="946"/>
      <c r="Z7" s="946"/>
      <c r="AA7" s="239" t="s">
        <v>352</v>
      </c>
      <c r="AB7" s="240" t="s">
        <v>353</v>
      </c>
      <c r="AC7" s="240" t="s">
        <v>354</v>
      </c>
      <c r="AD7" s="240" t="s">
        <v>355</v>
      </c>
      <c r="AE7" s="932"/>
      <c r="AF7" s="932"/>
      <c r="AG7" s="934"/>
      <c r="AH7" s="925"/>
    </row>
    <row r="8" spans="1:34" ht="13.5" customHeight="1">
      <c r="A8" s="436"/>
      <c r="B8" s="456"/>
      <c r="C8" s="456"/>
      <c r="D8" s="457" t="s">
        <v>106</v>
      </c>
      <c r="E8" s="457" t="s">
        <v>107</v>
      </c>
      <c r="F8" s="458" t="s">
        <v>107</v>
      </c>
      <c r="G8" s="459" t="s">
        <v>108</v>
      </c>
      <c r="H8" s="460" t="s">
        <v>108</v>
      </c>
      <c r="I8" s="461" t="s">
        <v>108</v>
      </c>
      <c r="J8" s="462" t="s">
        <v>108</v>
      </c>
      <c r="K8" s="463" t="s">
        <v>443</v>
      </c>
      <c r="L8" s="462" t="s">
        <v>443</v>
      </c>
      <c r="M8" s="462" t="s">
        <v>443</v>
      </c>
      <c r="N8" s="462" t="s">
        <v>443</v>
      </c>
      <c r="O8" s="462" t="s">
        <v>443</v>
      </c>
      <c r="P8" s="462" t="s">
        <v>443</v>
      </c>
      <c r="Q8" s="462"/>
      <c r="R8" s="463"/>
      <c r="S8" s="457" t="s">
        <v>107</v>
      </c>
      <c r="T8" s="457" t="s">
        <v>107</v>
      </c>
      <c r="U8" s="457" t="s">
        <v>107</v>
      </c>
      <c r="V8" s="241" t="s">
        <v>107</v>
      </c>
      <c r="W8" s="241" t="s">
        <v>107</v>
      </c>
      <c r="X8" s="241" t="s">
        <v>107</v>
      </c>
      <c r="Y8" s="457"/>
      <c r="Z8" s="241"/>
      <c r="AA8" s="241" t="s">
        <v>107</v>
      </c>
      <c r="AB8" s="242" t="s">
        <v>356</v>
      </c>
      <c r="AC8" s="242" t="s">
        <v>108</v>
      </c>
      <c r="AD8" s="242" t="s">
        <v>108</v>
      </c>
      <c r="AE8" s="242" t="s">
        <v>109</v>
      </c>
      <c r="AF8" s="457" t="s">
        <v>110</v>
      </c>
      <c r="AG8" s="457"/>
      <c r="AH8" s="438"/>
    </row>
    <row r="9" spans="1:34" ht="15.75" customHeight="1">
      <c r="A9" s="464" t="str">
        <f>'（別紙2）研修事業計画'!A10</f>
        <v>病院</v>
      </c>
      <c r="B9" s="464">
        <f>'（別紙2）研修事業計画'!B10</f>
        <v>0</v>
      </c>
      <c r="C9" s="464">
        <f>'（別紙2）研修事業計画'!C10</f>
      </c>
      <c r="D9" s="566">
        <f>'（別紙2）研修事業計画'!D10</f>
        <v>0</v>
      </c>
      <c r="E9" s="566">
        <f>'（別紙2）研修事業計画'!E10</f>
        <v>0</v>
      </c>
      <c r="F9" s="567">
        <f>'（別紙2）研修事業計画'!F10</f>
        <v>0</v>
      </c>
      <c r="G9" s="568">
        <v>0</v>
      </c>
      <c r="H9" s="569">
        <v>0</v>
      </c>
      <c r="I9" s="568">
        <f>'（別紙2）研修事業計画'!G10</f>
        <v>0</v>
      </c>
      <c r="J9" s="570">
        <f>'（別紙2）研修事業計画'!H10</f>
        <v>0</v>
      </c>
      <c r="K9" s="571">
        <f>'（別紙2）研修事業計画'!I10</f>
        <v>0</v>
      </c>
      <c r="L9" s="572">
        <v>0</v>
      </c>
      <c r="M9" s="572">
        <f>'（別紙2）研修事業計画'!J10</f>
        <v>0</v>
      </c>
      <c r="N9" s="572">
        <f>'（別紙2）研修事業計画'!K10</f>
        <v>0</v>
      </c>
      <c r="O9" s="572">
        <v>0</v>
      </c>
      <c r="P9" s="572">
        <f>'（別紙2）研修事業計画'!L10</f>
        <v>0</v>
      </c>
      <c r="Q9" s="573">
        <f>IF('基本情報'!G20="","",VLOOKUP('基本情報'!G20,'別添１'!C39:E44,3,FALSE))</f>
      </c>
      <c r="R9" s="574">
        <f>'（別紙2）研修事業計画'!N10</f>
      </c>
      <c r="S9" s="566">
        <f>'（別紙2）研修事業計画'!O10</f>
        <v>0</v>
      </c>
      <c r="T9" s="566">
        <f>'（別紙2）研修事業計画'!P10</f>
        <v>0</v>
      </c>
      <c r="U9" s="566">
        <f>'（別紙2）研修事業計画'!Q10</f>
        <v>0</v>
      </c>
      <c r="V9" s="566">
        <f>'（別紙2）研修事業計画'!R10</f>
        <v>0</v>
      </c>
      <c r="W9" s="566">
        <f>'（別紙2）研修事業計画'!S10</f>
        <v>0</v>
      </c>
      <c r="X9" s="566">
        <f>'（別紙2）研修事業計画'!T10</f>
        <v>0</v>
      </c>
      <c r="Y9" s="575" t="str">
        <f>'（別紙2）研修事業計画'!U10</f>
        <v>無</v>
      </c>
      <c r="Z9" s="465" t="str">
        <f>'（別紙2）研修事業計画'!V10</f>
        <v>無</v>
      </c>
      <c r="AA9" s="566">
        <f>SUM(AB9:AD9)</f>
        <v>0</v>
      </c>
      <c r="AB9" s="566">
        <f>'（別紙2）研修事業計画'!X10</f>
        <v>0</v>
      </c>
      <c r="AC9" s="566">
        <v>0</v>
      </c>
      <c r="AD9" s="566">
        <f>'（別紙2）研修事業計画'!Y10</f>
        <v>0</v>
      </c>
      <c r="AE9" s="566">
        <f>'（別紙2）研修事業計画'!Z10</f>
        <v>0</v>
      </c>
      <c r="AF9" s="576">
        <f>'（別紙2）研修事業計画'!AA10</f>
        <v>0</v>
      </c>
      <c r="AG9" s="576">
        <f>'（別紙2）研修事業計画'!AB10</f>
      </c>
      <c r="AH9" s="464">
        <f>IF('（別紙2）研修事業計画'!AC10="","",'（別紙2）研修事業計画'!AC10)</f>
      </c>
    </row>
    <row r="10" ht="12.75">
      <c r="A10" s="234" t="s">
        <v>444</v>
      </c>
    </row>
    <row r="11" ht="12.75">
      <c r="A11" s="234" t="s">
        <v>445</v>
      </c>
    </row>
    <row r="12" spans="1:25" ht="12.75">
      <c r="A12" s="234" t="s">
        <v>446</v>
      </c>
      <c r="Y12" s="577"/>
    </row>
    <row r="13" spans="1:34" s="247" customFormat="1" ht="12.75">
      <c r="A13" s="246" t="s">
        <v>447</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577"/>
      <c r="Z13" s="236"/>
      <c r="AA13" s="236"/>
      <c r="AB13" s="236"/>
      <c r="AC13" s="236"/>
      <c r="AD13" s="236"/>
      <c r="AE13" s="236"/>
      <c r="AF13" s="236"/>
      <c r="AG13" s="236"/>
      <c r="AH13" s="236"/>
    </row>
    <row r="14" spans="1:34" s="247" customFormat="1" ht="12.75">
      <c r="A14" s="246" t="s">
        <v>448</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row>
    <row r="15" spans="1:34" s="247" customFormat="1" ht="12.75">
      <c r="A15" s="246" t="s">
        <v>449</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row>
    <row r="16" spans="1:34" s="247" customFormat="1" ht="12.75">
      <c r="A16" s="246" t="s">
        <v>450</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row>
    <row r="17" s="236" customFormat="1" ht="12.75">
      <c r="A17" s="246" t="s">
        <v>451</v>
      </c>
    </row>
    <row r="18" spans="1:38" s="246" customFormat="1" ht="12.75">
      <c r="A18" s="248" t="s">
        <v>452</v>
      </c>
      <c r="AK18" s="236"/>
      <c r="AL18" s="236"/>
    </row>
    <row r="19" spans="1:38" s="246" customFormat="1" ht="12.75">
      <c r="A19" s="248"/>
      <c r="B19" s="246" t="s">
        <v>453</v>
      </c>
      <c r="AK19" s="236"/>
      <c r="AL19" s="236"/>
    </row>
    <row r="20" spans="1:37" s="246" customFormat="1" ht="12.75">
      <c r="A20" s="248"/>
      <c r="B20" s="246" t="s">
        <v>454</v>
      </c>
      <c r="AK20" s="236"/>
    </row>
    <row r="21" spans="1:37" s="246" customFormat="1" ht="12.75">
      <c r="A21" s="248" t="s">
        <v>455</v>
      </c>
      <c r="AK21" s="236"/>
    </row>
    <row r="22" spans="1:37" s="246" customFormat="1" ht="12.75">
      <c r="A22" s="248" t="s">
        <v>456</v>
      </c>
      <c r="AK22" s="236"/>
    </row>
    <row r="23" spans="2:37" s="246" customFormat="1" ht="12.75">
      <c r="B23" s="248" t="s">
        <v>457</v>
      </c>
      <c r="AK23" s="236"/>
    </row>
    <row r="24" spans="2:37" s="246" customFormat="1" ht="12.75">
      <c r="B24" s="248" t="s">
        <v>458</v>
      </c>
      <c r="AK24" s="236"/>
    </row>
    <row r="25" spans="1:37" s="246" customFormat="1" ht="12.75">
      <c r="A25" s="246" t="s">
        <v>459</v>
      </c>
      <c r="AK25" s="236"/>
    </row>
    <row r="26" spans="1:37" s="246" customFormat="1" ht="12.75">
      <c r="A26" s="246" t="s">
        <v>589</v>
      </c>
      <c r="G26" s="466"/>
      <c r="AK26" s="236"/>
    </row>
    <row r="27" spans="1:37" s="246" customFormat="1" ht="12.75">
      <c r="A27" s="246" t="s">
        <v>460</v>
      </c>
      <c r="AK27" s="236"/>
    </row>
    <row r="28" spans="1:37" s="234" customFormat="1" ht="12.75">
      <c r="A28" s="234" t="s">
        <v>461</v>
      </c>
      <c r="F28" s="246"/>
      <c r="G28" s="246"/>
      <c r="H28" s="246"/>
      <c r="I28" s="246"/>
      <c r="J28" s="246"/>
      <c r="L28" s="246"/>
      <c r="M28" s="246"/>
      <c r="N28" s="246"/>
      <c r="O28" s="246"/>
      <c r="P28" s="246"/>
      <c r="Q28" s="246"/>
      <c r="AK28" s="235"/>
    </row>
    <row r="29" spans="1:37" s="234" customFormat="1" ht="12.75">
      <c r="A29" s="234" t="s">
        <v>462</v>
      </c>
      <c r="F29" s="246"/>
      <c r="G29" s="246"/>
      <c r="H29" s="246"/>
      <c r="I29" s="246"/>
      <c r="J29" s="246"/>
      <c r="L29" s="246"/>
      <c r="M29" s="246"/>
      <c r="N29" s="246"/>
      <c r="O29" s="246"/>
      <c r="P29" s="246"/>
      <c r="Q29" s="246"/>
      <c r="AK29" s="235"/>
    </row>
    <row r="30" spans="1:17" s="234" customFormat="1" ht="10.5">
      <c r="A30" s="234" t="s">
        <v>463</v>
      </c>
      <c r="F30" s="246"/>
      <c r="G30" s="246"/>
      <c r="H30" s="246"/>
      <c r="I30" s="246"/>
      <c r="J30" s="246"/>
      <c r="L30" s="246"/>
      <c r="M30" s="246"/>
      <c r="N30" s="246"/>
      <c r="O30" s="246"/>
      <c r="P30" s="246"/>
      <c r="Q30" s="246"/>
    </row>
    <row r="31" spans="6:17" s="234" customFormat="1" ht="10.5">
      <c r="F31" s="246"/>
      <c r="G31" s="246"/>
      <c r="H31" s="246"/>
      <c r="I31" s="246"/>
      <c r="J31" s="246"/>
      <c r="L31" s="246"/>
      <c r="M31" s="246"/>
      <c r="N31" s="246"/>
      <c r="O31" s="246"/>
      <c r="P31" s="246"/>
      <c r="Q31" s="246"/>
    </row>
    <row r="32" spans="6:17" s="234" customFormat="1" ht="10.5">
      <c r="F32" s="246"/>
      <c r="G32" s="246"/>
      <c r="H32" s="246"/>
      <c r="I32" s="246"/>
      <c r="J32" s="246"/>
      <c r="L32" s="246"/>
      <c r="M32" s="246"/>
      <c r="N32" s="246"/>
      <c r="O32" s="246"/>
      <c r="P32" s="246"/>
      <c r="Q32" s="246"/>
    </row>
    <row r="33" spans="6:33" s="234" customFormat="1" ht="12.75">
      <c r="F33" s="246"/>
      <c r="G33" s="246"/>
      <c r="H33" s="246"/>
      <c r="I33" s="246"/>
      <c r="J33" s="246"/>
      <c r="L33" s="246"/>
      <c r="M33" s="246"/>
      <c r="N33" s="246"/>
      <c r="O33" s="246"/>
      <c r="P33" s="246"/>
      <c r="Q33" s="246"/>
      <c r="AB33" s="249" t="s">
        <v>224</v>
      </c>
      <c r="AC33" s="249" t="s">
        <v>357</v>
      </c>
      <c r="AD33" s="250" t="s">
        <v>358</v>
      </c>
      <c r="AE33" s="251" t="s">
        <v>359</v>
      </c>
      <c r="AF33" s="252" t="s">
        <v>360</v>
      </c>
      <c r="AG33" s="249" t="s">
        <v>212</v>
      </c>
    </row>
    <row r="34" spans="28:38" ht="12.75">
      <c r="AB34" s="249" t="s">
        <v>225</v>
      </c>
      <c r="AC34" s="249" t="s">
        <v>361</v>
      </c>
      <c r="AD34" s="250" t="s">
        <v>464</v>
      </c>
      <c r="AE34" s="251" t="s">
        <v>465</v>
      </c>
      <c r="AF34" s="252" t="s">
        <v>362</v>
      </c>
      <c r="AG34" s="249" t="s">
        <v>213</v>
      </c>
      <c r="AK34" s="234"/>
      <c r="AL34" s="234"/>
    </row>
    <row r="35" spans="28:37" ht="12.75">
      <c r="AB35" s="249" t="s">
        <v>226</v>
      </c>
      <c r="AC35" s="249" t="s">
        <v>363</v>
      </c>
      <c r="AD35" s="250" t="s">
        <v>466</v>
      </c>
      <c r="AE35" s="251" t="s">
        <v>467</v>
      </c>
      <c r="AF35" s="253"/>
      <c r="AG35" s="249" t="s">
        <v>214</v>
      </c>
      <c r="AK35" s="234"/>
    </row>
    <row r="36" spans="28:37" ht="12.75">
      <c r="AB36" s="249" t="s">
        <v>227</v>
      </c>
      <c r="AC36" s="249" t="s">
        <v>240</v>
      </c>
      <c r="AD36" s="250" t="s">
        <v>468</v>
      </c>
      <c r="AE36" s="251" t="s">
        <v>267</v>
      </c>
      <c r="AF36" s="254"/>
      <c r="AG36" s="249" t="s">
        <v>215</v>
      </c>
      <c r="AK36" s="234"/>
    </row>
    <row r="37" spans="28:37" ht="12.75">
      <c r="AB37" s="249" t="s">
        <v>228</v>
      </c>
      <c r="AC37" s="249" t="s">
        <v>364</v>
      </c>
      <c r="AD37" s="250" t="s">
        <v>469</v>
      </c>
      <c r="AE37" s="251" t="s">
        <v>268</v>
      </c>
      <c r="AF37" s="254"/>
      <c r="AG37" s="249" t="s">
        <v>216</v>
      </c>
      <c r="AK37" s="234"/>
    </row>
    <row r="38" spans="29:37" ht="12.75">
      <c r="AC38" s="245" t="s">
        <v>365</v>
      </c>
      <c r="AD38" s="243"/>
      <c r="AE38" s="251" t="s">
        <v>217</v>
      </c>
      <c r="AG38" s="249" t="s">
        <v>217</v>
      </c>
      <c r="AK38" s="234"/>
    </row>
    <row r="39" spans="29:37" ht="12.75">
      <c r="AC39" s="249" t="s">
        <v>246</v>
      </c>
      <c r="AD39" s="244"/>
      <c r="AK39" s="234"/>
    </row>
    <row r="40" spans="29:37" ht="12.75">
      <c r="AC40" s="249" t="s">
        <v>366</v>
      </c>
      <c r="AK40" s="234"/>
    </row>
    <row r="41" spans="29:37" ht="12.75">
      <c r="AC41" s="249" t="s">
        <v>367</v>
      </c>
      <c r="AK41" s="234"/>
    </row>
    <row r="42" spans="29:37" ht="12.75">
      <c r="AC42" s="249" t="s">
        <v>368</v>
      </c>
      <c r="AK42" s="234"/>
    </row>
    <row r="43" ht="12.75">
      <c r="AC43" s="249" t="s">
        <v>369</v>
      </c>
    </row>
    <row r="44" ht="12.75">
      <c r="AC44" s="249" t="s">
        <v>370</v>
      </c>
    </row>
    <row r="45" ht="12.75">
      <c r="AC45" s="249" t="s">
        <v>371</v>
      </c>
    </row>
    <row r="46" ht="12.75">
      <c r="AC46" s="249" t="s">
        <v>372</v>
      </c>
    </row>
    <row r="47" ht="12.75">
      <c r="AC47" s="249" t="s">
        <v>373</v>
      </c>
    </row>
    <row r="48" ht="12.75">
      <c r="AC48" s="249" t="s">
        <v>374</v>
      </c>
    </row>
  </sheetData>
  <sheetProtection/>
  <mergeCells count="31">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X5"/>
    <mergeCell ref="Y5:Y7"/>
    <mergeCell ref="Z5:Z7"/>
    <mergeCell ref="AA5:AG5"/>
    <mergeCell ref="AH5:AH7"/>
    <mergeCell ref="S6:T6"/>
    <mergeCell ref="U6:V6"/>
    <mergeCell ref="W6:X6"/>
    <mergeCell ref="AA6:AD6"/>
    <mergeCell ref="AE6:AE7"/>
    <mergeCell ref="AF6:AF7"/>
    <mergeCell ref="AG6:AG7"/>
  </mergeCells>
  <dataValidations count="3">
    <dataValidation type="list" allowBlank="1" showInputMessage="1" showErrorMessage="1" sqref="A9">
      <formula1>$AB$33:$AB$37</formula1>
    </dataValidation>
    <dataValidation type="list" allowBlank="1" showInputMessage="1" showErrorMessage="1" sqref="C9">
      <formula1>$AC$33:$AC$48</formula1>
    </dataValidation>
    <dataValidation type="whole" operator="greaterThanOrEqual" allowBlank="1" showInputMessage="1" showErrorMessage="1" imeMode="halfAlpha" sqref="D9 AA9">
      <formula1>0</formula1>
    </dataValidation>
  </dataValidations>
  <printOptions horizontalCentered="1" verticalCentered="1"/>
  <pageMargins left="0.35433070866141736" right="0.2755905511811024" top="0.5118110236220472" bottom="0.5511811023622047" header="0.5118110236220472" footer="0.5118110236220472"/>
  <pageSetup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tabColor rgb="FFCCFFCC"/>
  </sheetPr>
  <dimension ref="A1:AC32"/>
  <sheetViews>
    <sheetView view="pageBreakPreview" zoomScale="70" zoomScaleSheetLayoutView="70" zoomScalePageLayoutView="0" workbookViewId="0" topLeftCell="A1">
      <selection activeCell="B21" sqref="B21"/>
    </sheetView>
  </sheetViews>
  <sheetFormatPr defaultColWidth="7.125" defaultRowHeight="23.25" customHeight="1"/>
  <cols>
    <col min="1" max="1" width="8.50390625" style="143" customWidth="1"/>
    <col min="2" max="2" width="13.375" style="143" customWidth="1"/>
    <col min="3" max="12" width="9.25390625" style="143" customWidth="1"/>
    <col min="13" max="13" width="12.375" style="143" customWidth="1"/>
    <col min="14" max="14" width="12.25390625" style="143" customWidth="1"/>
    <col min="15" max="20" width="7.125" style="143" customWidth="1"/>
    <col min="21" max="21" width="10.125" style="143" customWidth="1"/>
    <col min="22" max="22" width="8.75390625" style="143" customWidth="1"/>
    <col min="23" max="24" width="7.125" style="143" customWidth="1"/>
    <col min="25" max="25" width="8.875" style="143" customWidth="1"/>
    <col min="26" max="27" width="7.125" style="143" customWidth="1"/>
    <col min="28" max="28" width="12.25390625" style="143" customWidth="1"/>
    <col min="29" max="29" width="9.25390625" style="143" customWidth="1"/>
    <col min="30" max="16384" width="7.125" style="143" customWidth="1"/>
  </cols>
  <sheetData>
    <row r="1" ht="23.25" customHeight="1">
      <c r="A1" s="143" t="s">
        <v>193</v>
      </c>
    </row>
    <row r="2" spans="1:29" ht="23.25" customHeight="1">
      <c r="A2" s="766" t="s">
        <v>221</v>
      </c>
      <c r="B2" s="766"/>
      <c r="C2" s="766"/>
      <c r="D2" s="766"/>
      <c r="E2" s="766"/>
      <c r="F2" s="766"/>
      <c r="G2" s="766"/>
      <c r="H2" s="766"/>
      <c r="I2" s="766"/>
      <c r="J2" s="766"/>
      <c r="K2" s="766"/>
      <c r="L2" s="766"/>
      <c r="M2" s="766"/>
      <c r="N2" s="766"/>
      <c r="O2" s="766"/>
      <c r="P2" s="766"/>
      <c r="Q2" s="766"/>
      <c r="R2" s="766"/>
      <c r="S2" s="766"/>
      <c r="T2" s="766"/>
      <c r="U2" s="766"/>
      <c r="V2" s="766"/>
      <c r="W2" s="766"/>
      <c r="X2" s="766"/>
      <c r="Y2" s="161"/>
      <c r="Z2" s="161"/>
      <c r="AA2" s="161"/>
      <c r="AB2" s="161"/>
      <c r="AC2" s="161"/>
    </row>
    <row r="3" spans="23:29" ht="23.25" customHeight="1">
      <c r="W3" s="778" t="s">
        <v>167</v>
      </c>
      <c r="X3" s="778"/>
      <c r="Y3" s="754">
        <f>'基本情報'!G8</f>
        <v>0</v>
      </c>
      <c r="Z3" s="777"/>
      <c r="AA3" s="777"/>
      <c r="AB3" s="777"/>
      <c r="AC3" s="777"/>
    </row>
    <row r="5" spans="1:29" s="173" customFormat="1" ht="34.5" customHeight="1">
      <c r="A5" s="792" t="s">
        <v>277</v>
      </c>
      <c r="B5" s="792" t="s">
        <v>295</v>
      </c>
      <c r="C5" s="763" t="s">
        <v>278</v>
      </c>
      <c r="D5" s="774" t="s">
        <v>376</v>
      </c>
      <c r="E5" s="774" t="s">
        <v>335</v>
      </c>
      <c r="F5" s="774" t="s">
        <v>336</v>
      </c>
      <c r="G5" s="774" t="s">
        <v>399</v>
      </c>
      <c r="H5" s="774" t="s">
        <v>338</v>
      </c>
      <c r="I5" s="774" t="s">
        <v>339</v>
      </c>
      <c r="J5" s="781" t="s">
        <v>377</v>
      </c>
      <c r="K5" s="774" t="s">
        <v>342</v>
      </c>
      <c r="L5" s="774" t="s">
        <v>378</v>
      </c>
      <c r="M5" s="774" t="s">
        <v>380</v>
      </c>
      <c r="N5" s="774" t="s">
        <v>674</v>
      </c>
      <c r="O5" s="796" t="s">
        <v>99</v>
      </c>
      <c r="P5" s="797"/>
      <c r="Q5" s="797"/>
      <c r="R5" s="797"/>
      <c r="S5" s="797"/>
      <c r="T5" s="798"/>
      <c r="U5" s="774" t="s">
        <v>381</v>
      </c>
      <c r="V5" s="774" t="s">
        <v>382</v>
      </c>
      <c r="W5" s="767" t="s">
        <v>102</v>
      </c>
      <c r="X5" s="768"/>
      <c r="Y5" s="768"/>
      <c r="Z5" s="768"/>
      <c r="AA5" s="768"/>
      <c r="AB5" s="769"/>
      <c r="AC5" s="789" t="s">
        <v>103</v>
      </c>
    </row>
    <row r="6" spans="1:29" s="173" customFormat="1" ht="34.5" customHeight="1">
      <c r="A6" s="793"/>
      <c r="B6" s="793"/>
      <c r="C6" s="764"/>
      <c r="D6" s="775"/>
      <c r="E6" s="775"/>
      <c r="F6" s="775"/>
      <c r="G6" s="775"/>
      <c r="H6" s="775"/>
      <c r="I6" s="775"/>
      <c r="J6" s="782"/>
      <c r="K6" s="775"/>
      <c r="L6" s="775"/>
      <c r="M6" s="775"/>
      <c r="N6" s="775"/>
      <c r="O6" s="799"/>
      <c r="P6" s="800"/>
      <c r="Q6" s="800"/>
      <c r="R6" s="800"/>
      <c r="S6" s="800"/>
      <c r="T6" s="801"/>
      <c r="U6" s="775"/>
      <c r="V6" s="775"/>
      <c r="W6" s="770" t="s">
        <v>349</v>
      </c>
      <c r="X6" s="779" t="s">
        <v>220</v>
      </c>
      <c r="Y6" s="780"/>
      <c r="Z6" s="770" t="s">
        <v>350</v>
      </c>
      <c r="AA6" s="770" t="s">
        <v>385</v>
      </c>
      <c r="AB6" s="771" t="s">
        <v>386</v>
      </c>
      <c r="AC6" s="790"/>
    </row>
    <row r="7" spans="1:29" s="173" customFormat="1" ht="34.5" customHeight="1">
      <c r="A7" s="793"/>
      <c r="B7" s="793"/>
      <c r="C7" s="764"/>
      <c r="D7" s="775"/>
      <c r="E7" s="775"/>
      <c r="F7" s="775"/>
      <c r="G7" s="775"/>
      <c r="H7" s="775"/>
      <c r="I7" s="776"/>
      <c r="J7" s="783"/>
      <c r="K7" s="776"/>
      <c r="L7" s="776"/>
      <c r="M7" s="775"/>
      <c r="N7" s="775"/>
      <c r="O7" s="773" t="s">
        <v>111</v>
      </c>
      <c r="P7" s="783"/>
      <c r="Q7" s="773" t="s">
        <v>112</v>
      </c>
      <c r="R7" s="783"/>
      <c r="S7" s="773" t="s">
        <v>113</v>
      </c>
      <c r="T7" s="783"/>
      <c r="U7" s="775"/>
      <c r="V7" s="775"/>
      <c r="W7" s="770"/>
      <c r="X7" s="784" t="s">
        <v>383</v>
      </c>
      <c r="Y7" s="795" t="s">
        <v>384</v>
      </c>
      <c r="Z7" s="770"/>
      <c r="AA7" s="770"/>
      <c r="AB7" s="772"/>
      <c r="AC7" s="790"/>
    </row>
    <row r="8" spans="1:29" s="173" customFormat="1" ht="34.5" customHeight="1">
      <c r="A8" s="794"/>
      <c r="B8" s="794"/>
      <c r="C8" s="765"/>
      <c r="D8" s="779" t="s">
        <v>672</v>
      </c>
      <c r="E8" s="802"/>
      <c r="F8" s="802"/>
      <c r="G8" s="802"/>
      <c r="H8" s="780"/>
      <c r="I8" s="786" t="s">
        <v>673</v>
      </c>
      <c r="J8" s="787"/>
      <c r="K8" s="787"/>
      <c r="L8" s="788"/>
      <c r="M8" s="776"/>
      <c r="N8" s="776"/>
      <c r="O8" s="396" t="s">
        <v>104</v>
      </c>
      <c r="P8" s="397" t="s">
        <v>105</v>
      </c>
      <c r="Q8" s="396" t="s">
        <v>104</v>
      </c>
      <c r="R8" s="397" t="s">
        <v>105</v>
      </c>
      <c r="S8" s="396" t="s">
        <v>104</v>
      </c>
      <c r="T8" s="397" t="s">
        <v>105</v>
      </c>
      <c r="U8" s="776"/>
      <c r="V8" s="776"/>
      <c r="W8" s="770"/>
      <c r="X8" s="785"/>
      <c r="Y8" s="795"/>
      <c r="Z8" s="770"/>
      <c r="AA8" s="770"/>
      <c r="AB8" s="773"/>
      <c r="AC8" s="791"/>
    </row>
    <row r="9" spans="1:29" s="146" customFormat="1" ht="23.25" customHeight="1">
      <c r="A9" s="259"/>
      <c r="B9" s="259"/>
      <c r="C9" s="260"/>
      <c r="D9" s="162" t="s">
        <v>106</v>
      </c>
      <c r="E9" s="162" t="s">
        <v>107</v>
      </c>
      <c r="F9" s="162" t="s">
        <v>107</v>
      </c>
      <c r="G9" s="163" t="s">
        <v>108</v>
      </c>
      <c r="H9" s="163" t="s">
        <v>108</v>
      </c>
      <c r="I9" s="163" t="s">
        <v>114</v>
      </c>
      <c r="J9" s="163" t="s">
        <v>379</v>
      </c>
      <c r="K9" s="162" t="s">
        <v>379</v>
      </c>
      <c r="L9" s="163" t="s">
        <v>379</v>
      </c>
      <c r="M9" s="163"/>
      <c r="N9" s="163"/>
      <c r="O9" s="398" t="s">
        <v>107</v>
      </c>
      <c r="P9" s="399" t="s">
        <v>107</v>
      </c>
      <c r="Q9" s="398" t="s">
        <v>107</v>
      </c>
      <c r="R9" s="399" t="s">
        <v>107</v>
      </c>
      <c r="S9" s="398" t="s">
        <v>107</v>
      </c>
      <c r="T9" s="399" t="s">
        <v>107</v>
      </c>
      <c r="U9" s="162"/>
      <c r="V9" s="162"/>
      <c r="W9" s="162" t="s">
        <v>107</v>
      </c>
      <c r="X9" s="398" t="s">
        <v>107</v>
      </c>
      <c r="Y9" s="399" t="s">
        <v>107</v>
      </c>
      <c r="Z9" s="163" t="s">
        <v>109</v>
      </c>
      <c r="AA9" s="163" t="s">
        <v>110</v>
      </c>
      <c r="AB9" s="163"/>
      <c r="AC9" s="163"/>
    </row>
    <row r="10" spans="1:29" s="173" customFormat="1" ht="80.25" customHeight="1">
      <c r="A10" s="400" t="s">
        <v>606</v>
      </c>
      <c r="B10" s="594">
        <f>'基本情報'!G8</f>
        <v>0</v>
      </c>
      <c r="C10" s="287">
        <f>'基本情報'!I19</f>
      </c>
      <c r="D10" s="407"/>
      <c r="E10" s="407"/>
      <c r="F10" s="407"/>
      <c r="G10" s="407"/>
      <c r="H10" s="407"/>
      <c r="I10" s="676"/>
      <c r="J10" s="676"/>
      <c r="K10" s="676"/>
      <c r="L10" s="676"/>
      <c r="M10" s="401">
        <f>'別添１'!$G$29</f>
      </c>
      <c r="N10" s="401">
        <f>'基本情報'!H23</f>
      </c>
      <c r="O10" s="430">
        <f>'（別紙7）研修責任者明細'!G17</f>
        <v>0</v>
      </c>
      <c r="P10" s="431">
        <f>'（別紙7）研修責任者明細'!G18</f>
        <v>0</v>
      </c>
      <c r="Q10" s="430">
        <f>'（別紙8）教育担当者明細'!G82</f>
        <v>0</v>
      </c>
      <c r="R10" s="431">
        <f>'（別紙8）教育担当者明細'!G83</f>
        <v>0</v>
      </c>
      <c r="S10" s="408"/>
      <c r="T10" s="409"/>
      <c r="U10" s="106" t="str">
        <f>'基本情報'!H24</f>
        <v>無</v>
      </c>
      <c r="V10" s="106" t="str">
        <f>'基本情報'!H25</f>
        <v>無</v>
      </c>
      <c r="W10" s="432">
        <f>X10+Y10</f>
        <v>0</v>
      </c>
      <c r="X10" s="430">
        <f>'（別紙5）受入名簿'!D65</f>
        <v>0</v>
      </c>
      <c r="Y10" s="431">
        <f>'（別紙5）受入名簿'!L65</f>
        <v>0</v>
      </c>
      <c r="Z10" s="410"/>
      <c r="AA10" s="410"/>
      <c r="AB10" s="106">
        <f>'基本情報'!H21</f>
      </c>
      <c r="AC10" s="258"/>
    </row>
    <row r="11" spans="4:29" ht="25.5" customHeight="1">
      <c r="D11" s="164"/>
      <c r="E11" s="164"/>
      <c r="F11" s="164"/>
      <c r="G11" s="164"/>
      <c r="H11" s="164"/>
      <c r="I11" s="165"/>
      <c r="J11" s="165"/>
      <c r="K11" s="166"/>
      <c r="L11" s="166"/>
      <c r="M11" s="166"/>
      <c r="N11" s="166"/>
      <c r="O11" s="164"/>
      <c r="P11" s="164"/>
      <c r="Q11" s="164"/>
      <c r="R11" s="164"/>
      <c r="S11" s="164"/>
      <c r="T11" s="164"/>
      <c r="U11" s="168"/>
      <c r="V11" s="168"/>
      <c r="W11" s="164"/>
      <c r="X11" s="169"/>
      <c r="Y11" s="169"/>
      <c r="Z11" s="164"/>
      <c r="AA11" s="164"/>
      <c r="AB11" s="167"/>
      <c r="AC11" s="170"/>
    </row>
    <row r="12" spans="1:29" s="176" customFormat="1" ht="25.5" customHeight="1">
      <c r="A12" s="146" t="s">
        <v>609</v>
      </c>
      <c r="B12" s="143" t="s">
        <v>610</v>
      </c>
      <c r="C12" s="143"/>
      <c r="D12" s="143"/>
      <c r="E12" s="144"/>
      <c r="F12" s="171"/>
      <c r="G12" s="171"/>
      <c r="H12" s="171"/>
      <c r="I12" s="143"/>
      <c r="J12" s="143"/>
      <c r="K12" s="143"/>
      <c r="L12" s="143"/>
      <c r="M12" s="143"/>
      <c r="N12" s="143"/>
      <c r="O12" s="143"/>
      <c r="P12" s="143"/>
      <c r="Q12" s="143"/>
      <c r="R12" s="143"/>
      <c r="S12" s="143"/>
      <c r="T12" s="143"/>
      <c r="U12" s="143"/>
      <c r="V12" s="143"/>
      <c r="W12" s="143"/>
      <c r="X12" s="143"/>
      <c r="Y12" s="143"/>
      <c r="Z12" s="143"/>
      <c r="AA12" s="143"/>
      <c r="AB12" s="143"/>
      <c r="AC12" s="143"/>
    </row>
    <row r="13" spans="1:29" s="176" customFormat="1" ht="18.75" customHeight="1">
      <c r="A13" s="143"/>
      <c r="B13" s="143" t="s">
        <v>676</v>
      </c>
      <c r="C13" s="143"/>
      <c r="D13" s="143"/>
      <c r="E13" s="144"/>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row>
    <row r="14" spans="1:29" s="176" customFormat="1" ht="18.75" customHeight="1">
      <c r="A14" s="143"/>
      <c r="B14" s="143"/>
      <c r="C14" s="143"/>
      <c r="D14" s="143"/>
      <c r="E14" s="17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row>
    <row r="15" spans="1:29" s="176" customFormat="1" ht="18.75" customHeight="1">
      <c r="A15" s="143">
        <v>2</v>
      </c>
      <c r="B15" s="143" t="s">
        <v>671</v>
      </c>
      <c r="C15" s="143"/>
      <c r="D15" s="143"/>
      <c r="E15" s="17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row>
    <row r="16" spans="1:29" s="176" customFormat="1" ht="18.75" customHeight="1">
      <c r="A16" s="143">
        <v>3</v>
      </c>
      <c r="B16" s="143" t="s">
        <v>611</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row>
    <row r="17" spans="1:29" s="176" customFormat="1" ht="31.5" customHeight="1">
      <c r="A17" s="143">
        <v>4</v>
      </c>
      <c r="B17" s="143" t="s">
        <v>677</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row>
    <row r="18" spans="1:14" ht="31.5" customHeight="1">
      <c r="A18" s="143">
        <v>5</v>
      </c>
      <c r="B18" s="143" t="s">
        <v>678</v>
      </c>
      <c r="E18" s="174"/>
      <c r="F18" s="175"/>
      <c r="G18" s="175"/>
      <c r="H18" s="175"/>
      <c r="K18" s="174"/>
      <c r="L18" s="174"/>
      <c r="M18" s="175"/>
      <c r="N18" s="175"/>
    </row>
    <row r="19" spans="1:14" ht="17.25" customHeight="1">
      <c r="A19" s="143">
        <v>6</v>
      </c>
      <c r="B19" s="143" t="s">
        <v>679</v>
      </c>
      <c r="E19" s="174"/>
      <c r="F19" s="175"/>
      <c r="G19" s="175"/>
      <c r="H19" s="175"/>
      <c r="K19" s="174"/>
      <c r="L19" s="174"/>
      <c r="M19" s="175"/>
      <c r="N19" s="175"/>
    </row>
    <row r="20" spans="1:2" ht="17.25" customHeight="1">
      <c r="A20" s="143">
        <v>7</v>
      </c>
      <c r="B20" s="143" t="s">
        <v>694</v>
      </c>
    </row>
    <row r="21" ht="17.25" customHeight="1">
      <c r="C21" s="143" t="s">
        <v>612</v>
      </c>
    </row>
    <row r="22" ht="17.25" customHeight="1">
      <c r="D22" s="143" t="s">
        <v>613</v>
      </c>
    </row>
    <row r="23" ht="17.25" customHeight="1">
      <c r="D23" s="143" t="s">
        <v>614</v>
      </c>
    </row>
    <row r="24" spans="1:2" ht="17.25" customHeight="1">
      <c r="A24" s="143">
        <v>8</v>
      </c>
      <c r="B24" s="143" t="s">
        <v>675</v>
      </c>
    </row>
    <row r="25" ht="17.25" customHeight="1">
      <c r="C25" s="143" t="s">
        <v>615</v>
      </c>
    </row>
    <row r="26" ht="17.25" customHeight="1">
      <c r="D26" s="143" t="s">
        <v>616</v>
      </c>
    </row>
    <row r="27" ht="17.25" customHeight="1">
      <c r="D27" s="143" t="s">
        <v>617</v>
      </c>
    </row>
    <row r="28" spans="1:2" ht="17.25" customHeight="1">
      <c r="A28" s="143">
        <v>9</v>
      </c>
      <c r="B28" s="143" t="s">
        <v>618</v>
      </c>
    </row>
    <row r="29" spans="1:2" ht="17.25" customHeight="1">
      <c r="A29" s="143">
        <v>10</v>
      </c>
      <c r="B29" s="143" t="s">
        <v>619</v>
      </c>
    </row>
    <row r="30" spans="1:2" ht="17.25" customHeight="1">
      <c r="A30" s="143">
        <v>11</v>
      </c>
      <c r="B30" s="143" t="s">
        <v>620</v>
      </c>
    </row>
    <row r="31" spans="1:2" ht="23.25" customHeight="1">
      <c r="A31" s="143">
        <v>12</v>
      </c>
      <c r="B31" s="143" t="s">
        <v>621</v>
      </c>
    </row>
    <row r="32" spans="4:8" ht="23.25" customHeight="1">
      <c r="D32" s="172"/>
      <c r="F32" s="171"/>
      <c r="G32" s="171"/>
      <c r="H32" s="171"/>
    </row>
  </sheetData>
  <sheetProtection password="C7FC" sheet="1" formatCells="0"/>
  <protectedRanges>
    <protectedRange sqref="D10:L10 S10:T10 Z10:AA10 AC10" name="範囲1"/>
  </protectedRanges>
  <mergeCells count="34">
    <mergeCell ref="E5:E7"/>
    <mergeCell ref="D5:D7"/>
    <mergeCell ref="F5:F7"/>
    <mergeCell ref="I5:I7"/>
    <mergeCell ref="U5:U8"/>
    <mergeCell ref="K5:K7"/>
    <mergeCell ref="D8:H8"/>
    <mergeCell ref="AC5:AC8"/>
    <mergeCell ref="A5:A8"/>
    <mergeCell ref="V5:V8"/>
    <mergeCell ref="O7:P7"/>
    <mergeCell ref="Q7:R7"/>
    <mergeCell ref="N5:N8"/>
    <mergeCell ref="Y7:Y8"/>
    <mergeCell ref="B5:B8"/>
    <mergeCell ref="O5:T6"/>
    <mergeCell ref="S7:T7"/>
    <mergeCell ref="W3:X3"/>
    <mergeCell ref="X6:Y6"/>
    <mergeCell ref="L5:L7"/>
    <mergeCell ref="J5:J7"/>
    <mergeCell ref="X7:X8"/>
    <mergeCell ref="AA6:AA8"/>
    <mergeCell ref="I8:L8"/>
    <mergeCell ref="C5:C8"/>
    <mergeCell ref="A2:X2"/>
    <mergeCell ref="W5:AB5"/>
    <mergeCell ref="W6:W8"/>
    <mergeCell ref="Z6:Z8"/>
    <mergeCell ref="AB6:AB8"/>
    <mergeCell ref="M5:M8"/>
    <mergeCell ref="Y3:AC3"/>
    <mergeCell ref="H5:H7"/>
    <mergeCell ref="G5:G7"/>
  </mergeCells>
  <dataValidations count="1">
    <dataValidation allowBlank="1" showInputMessage="1" showErrorMessage="1" error="入力禁止です。" sqref="X10:Y10"/>
  </dataValidations>
  <printOptions horizontalCentered="1"/>
  <pageMargins left="0.15748031496062992" right="0.15748031496062992" top="1.062992125984252" bottom="0.2755905511811024" header="0.9448818897637796" footer="0.1968503937007874"/>
  <pageSetup horizontalDpi="600" verticalDpi="600" orientation="landscape" paperSize="9" scale="56" r:id="rId3"/>
  <legacyDrawing r:id="rId2"/>
</worksheet>
</file>

<file path=xl/worksheets/sheet4.xml><?xml version="1.0" encoding="utf-8"?>
<worksheet xmlns="http://schemas.openxmlformats.org/spreadsheetml/2006/main" xmlns:r="http://schemas.openxmlformats.org/officeDocument/2006/relationships">
  <sheetPr>
    <tabColor rgb="FFCCFFCC"/>
  </sheetPr>
  <dimension ref="A1:U90"/>
  <sheetViews>
    <sheetView view="pageBreakPreview" zoomScale="85" zoomScaleNormal="75" zoomScaleSheetLayoutView="85" zoomScalePageLayoutView="0" workbookViewId="0" topLeftCell="A1">
      <pane ySplit="8" topLeftCell="A9" activePane="bottomLeft" state="frozen"/>
      <selection pane="topLeft" activeCell="E6" sqref="E6"/>
      <selection pane="bottomLeft" activeCell="K5" sqref="K5"/>
    </sheetView>
  </sheetViews>
  <sheetFormatPr defaultColWidth="9.00390625" defaultRowHeight="13.5"/>
  <cols>
    <col min="1" max="1" width="2.25390625" style="98" customWidth="1"/>
    <col min="2" max="2" width="2.125" style="98" customWidth="1"/>
    <col min="3" max="3" width="4.375" style="98" customWidth="1"/>
    <col min="4" max="4" width="3.375" style="98" customWidth="1"/>
    <col min="5" max="5" width="4.75390625" style="98" customWidth="1"/>
    <col min="6" max="6" width="3.625" style="98" customWidth="1"/>
    <col min="7" max="7" width="1.12109375" style="98" customWidth="1"/>
    <col min="8" max="8" width="7.125" style="98" customWidth="1"/>
    <col min="9" max="9" width="5.875" style="98" customWidth="1"/>
    <col min="10" max="10" width="35.00390625" style="98" customWidth="1"/>
    <col min="11" max="11" width="10.125" style="98" customWidth="1"/>
    <col min="12" max="12" width="10.25390625" style="98" customWidth="1"/>
    <col min="13" max="13" width="2.00390625" style="98" customWidth="1"/>
    <col min="14" max="14" width="6.875" style="98" customWidth="1"/>
    <col min="15" max="15" width="5.375" style="98" customWidth="1"/>
    <col min="16" max="16" width="7.875" style="98" bestFit="1" customWidth="1"/>
    <col min="17" max="17" width="12.75390625" style="98" customWidth="1"/>
    <col min="18" max="18" width="5.50390625" style="98" customWidth="1"/>
    <col min="19" max="19" width="9.00390625" style="98" customWidth="1"/>
    <col min="20" max="20" width="3.25390625" style="98" customWidth="1"/>
    <col min="21" max="21" width="0" style="98" hidden="1" customWidth="1"/>
    <col min="22" max="16384" width="9.00390625" style="98" customWidth="1"/>
  </cols>
  <sheetData>
    <row r="1" spans="1:17" ht="13.5">
      <c r="A1" s="176"/>
      <c r="B1" s="176" t="s">
        <v>194</v>
      </c>
      <c r="C1" s="176"/>
      <c r="D1" s="176"/>
      <c r="E1" s="176"/>
      <c r="F1" s="176"/>
      <c r="G1" s="176"/>
      <c r="H1" s="176"/>
      <c r="I1" s="176"/>
      <c r="J1" s="176"/>
      <c r="K1" s="176"/>
      <c r="L1" s="176"/>
      <c r="M1" s="176"/>
      <c r="N1" s="176"/>
      <c r="O1" s="176"/>
      <c r="P1" s="176"/>
      <c r="Q1" s="176"/>
    </row>
    <row r="2" spans="1:17" ht="19.5" customHeight="1">
      <c r="A2" s="176"/>
      <c r="B2" s="176"/>
      <c r="C2" s="806" t="s">
        <v>144</v>
      </c>
      <c r="D2" s="806"/>
      <c r="E2" s="806"/>
      <c r="F2" s="806"/>
      <c r="G2" s="806"/>
      <c r="H2" s="806"/>
      <c r="I2" s="806"/>
      <c r="J2" s="806"/>
      <c r="K2" s="691"/>
      <c r="L2" s="691"/>
      <c r="M2" s="691"/>
      <c r="N2" s="691"/>
      <c r="O2" s="691"/>
      <c r="P2" s="691"/>
      <c r="Q2" s="691"/>
    </row>
    <row r="3" spans="1:17" ht="19.5" customHeight="1">
      <c r="A3" s="176"/>
      <c r="B3" s="176"/>
      <c r="C3" s="176"/>
      <c r="D3" s="176"/>
      <c r="E3" s="176"/>
      <c r="F3" s="176"/>
      <c r="G3" s="176"/>
      <c r="H3" s="176"/>
      <c r="I3" s="176"/>
      <c r="J3" s="176"/>
      <c r="K3" s="692" t="s">
        <v>167</v>
      </c>
      <c r="L3" s="807">
        <f>'基本情報'!G8</f>
        <v>0</v>
      </c>
      <c r="M3" s="807"/>
      <c r="N3" s="807"/>
      <c r="O3" s="807"/>
      <c r="P3" s="807"/>
      <c r="Q3" s="807"/>
    </row>
    <row r="4" spans="1:17" ht="7.5" customHeight="1">
      <c r="A4" s="176"/>
      <c r="B4" s="176"/>
      <c r="C4" s="176"/>
      <c r="D4" s="176"/>
      <c r="E4" s="176"/>
      <c r="F4" s="176"/>
      <c r="G4" s="176"/>
      <c r="H4" s="176"/>
      <c r="I4" s="176"/>
      <c r="J4" s="176"/>
      <c r="K4" s="176"/>
      <c r="L4" s="176"/>
      <c r="M4" s="176"/>
      <c r="N4" s="176"/>
      <c r="O4" s="176"/>
      <c r="P4" s="176"/>
      <c r="Q4" s="176"/>
    </row>
    <row r="5" spans="1:17" ht="13.5">
      <c r="A5" s="176"/>
      <c r="B5" s="212"/>
      <c r="C5" s="214"/>
      <c r="D5" s="214"/>
      <c r="E5" s="214"/>
      <c r="F5" s="693"/>
      <c r="G5" s="214"/>
      <c r="H5" s="214"/>
      <c r="I5" s="214"/>
      <c r="J5" s="694"/>
      <c r="K5" s="214"/>
      <c r="L5" s="758" t="s">
        <v>37</v>
      </c>
      <c r="M5" s="759"/>
      <c r="N5" s="759"/>
      <c r="O5" s="760"/>
      <c r="P5" s="155"/>
      <c r="Q5" s="694"/>
    </row>
    <row r="6" spans="1:17" ht="13.5">
      <c r="A6" s="176"/>
      <c r="B6" s="695"/>
      <c r="C6" s="803" t="s">
        <v>145</v>
      </c>
      <c r="D6" s="803"/>
      <c r="E6" s="803"/>
      <c r="F6" s="804"/>
      <c r="G6" s="805" t="s">
        <v>36</v>
      </c>
      <c r="H6" s="803"/>
      <c r="I6" s="804"/>
      <c r="J6" s="762" t="s">
        <v>287</v>
      </c>
      <c r="K6" s="176" t="s">
        <v>38</v>
      </c>
      <c r="L6" s="697" t="s">
        <v>42</v>
      </c>
      <c r="M6" s="212"/>
      <c r="N6" s="214"/>
      <c r="O6" s="693"/>
      <c r="P6" s="762" t="s">
        <v>388</v>
      </c>
      <c r="Q6" s="762" t="s">
        <v>86</v>
      </c>
    </row>
    <row r="7" spans="1:19" ht="13.5">
      <c r="A7" s="176"/>
      <c r="B7" s="695"/>
      <c r="C7" s="803"/>
      <c r="D7" s="803"/>
      <c r="E7" s="803"/>
      <c r="F7" s="804"/>
      <c r="G7" s="805"/>
      <c r="H7" s="803"/>
      <c r="I7" s="804"/>
      <c r="J7" s="762"/>
      <c r="K7" s="696" t="s">
        <v>146</v>
      </c>
      <c r="L7" s="697" t="s">
        <v>41</v>
      </c>
      <c r="M7" s="805" t="s">
        <v>36</v>
      </c>
      <c r="N7" s="803"/>
      <c r="O7" s="804"/>
      <c r="P7" s="762"/>
      <c r="Q7" s="762"/>
      <c r="S7" s="108">
        <f>SUM(S9:S90)</f>
        <v>0</v>
      </c>
    </row>
    <row r="8" spans="1:19" ht="13.5">
      <c r="A8" s="176"/>
      <c r="B8" s="698"/>
      <c r="C8" s="699"/>
      <c r="D8" s="699"/>
      <c r="E8" s="699"/>
      <c r="F8" s="700"/>
      <c r="G8" s="699"/>
      <c r="H8" s="699"/>
      <c r="I8" s="699"/>
      <c r="J8" s="701"/>
      <c r="K8" s="702" t="s">
        <v>58</v>
      </c>
      <c r="L8" s="703" t="s">
        <v>58</v>
      </c>
      <c r="M8" s="703"/>
      <c r="N8" s="702"/>
      <c r="O8" s="704"/>
      <c r="P8" s="704"/>
      <c r="Q8" s="701"/>
      <c r="S8" s="176"/>
    </row>
    <row r="9" spans="1:21" ht="24" customHeight="1">
      <c r="A9" s="176"/>
      <c r="B9" s="264"/>
      <c r="C9" s="607"/>
      <c r="D9" s="322" t="s">
        <v>60</v>
      </c>
      <c r="E9" s="715"/>
      <c r="F9" s="705" t="s">
        <v>61</v>
      </c>
      <c r="G9" s="706"/>
      <c r="H9" s="608"/>
      <c r="I9" s="618" t="s">
        <v>71</v>
      </c>
      <c r="J9" s="387"/>
      <c r="K9" s="609"/>
      <c r="L9" s="610"/>
      <c r="M9" s="707"/>
      <c r="N9" s="611"/>
      <c r="O9" s="626" t="s">
        <v>71</v>
      </c>
      <c r="P9" s="421"/>
      <c r="Q9" s="387"/>
      <c r="S9" s="107">
        <f>ROUNDDOWN(L9*N9,1)</f>
        <v>0</v>
      </c>
      <c r="U9" s="98" t="s">
        <v>390</v>
      </c>
    </row>
    <row r="10" spans="1:19" ht="24" customHeight="1">
      <c r="A10" s="176"/>
      <c r="B10" s="270"/>
      <c r="C10" s="612"/>
      <c r="D10" s="708" t="s">
        <v>60</v>
      </c>
      <c r="E10" s="411"/>
      <c r="F10" s="622" t="s">
        <v>61</v>
      </c>
      <c r="G10" s="709"/>
      <c r="H10" s="613"/>
      <c r="I10" s="708" t="s">
        <v>71</v>
      </c>
      <c r="J10" s="390"/>
      <c r="K10" s="614"/>
      <c r="L10" s="615"/>
      <c r="M10" s="710"/>
      <c r="N10" s="616"/>
      <c r="O10" s="622" t="s">
        <v>71</v>
      </c>
      <c r="P10" s="422"/>
      <c r="Q10" s="390"/>
      <c r="S10" s="107">
        <f aca="true" t="shared" si="0" ref="S10:S73">ROUNDDOWN(L10*N10,1)</f>
        <v>0</v>
      </c>
    </row>
    <row r="11" spans="1:19" ht="24" customHeight="1">
      <c r="A11" s="176"/>
      <c r="B11" s="270"/>
      <c r="C11" s="612"/>
      <c r="D11" s="708" t="s">
        <v>60</v>
      </c>
      <c r="E11" s="411"/>
      <c r="F11" s="622" t="s">
        <v>61</v>
      </c>
      <c r="G11" s="709"/>
      <c r="H11" s="613"/>
      <c r="I11" s="708" t="s">
        <v>71</v>
      </c>
      <c r="J11" s="390"/>
      <c r="K11" s="614"/>
      <c r="L11" s="615"/>
      <c r="M11" s="710"/>
      <c r="N11" s="616"/>
      <c r="O11" s="622" t="s">
        <v>71</v>
      </c>
      <c r="P11" s="422"/>
      <c r="Q11" s="390"/>
      <c r="S11" s="107">
        <f t="shared" si="0"/>
        <v>0</v>
      </c>
    </row>
    <row r="12" spans="1:19" ht="24" customHeight="1">
      <c r="A12" s="176"/>
      <c r="B12" s="270"/>
      <c r="C12" s="612"/>
      <c r="D12" s="708" t="s">
        <v>60</v>
      </c>
      <c r="E12" s="411"/>
      <c r="F12" s="622" t="s">
        <v>61</v>
      </c>
      <c r="G12" s="709"/>
      <c r="H12" s="613"/>
      <c r="I12" s="708" t="s">
        <v>71</v>
      </c>
      <c r="J12" s="390"/>
      <c r="K12" s="614"/>
      <c r="L12" s="615"/>
      <c r="M12" s="710"/>
      <c r="N12" s="616"/>
      <c r="O12" s="622" t="s">
        <v>71</v>
      </c>
      <c r="P12" s="422"/>
      <c r="Q12" s="390"/>
      <c r="S12" s="107">
        <f t="shared" si="0"/>
        <v>0</v>
      </c>
    </row>
    <row r="13" spans="1:19" ht="24" customHeight="1">
      <c r="A13" s="176"/>
      <c r="B13" s="270"/>
      <c r="C13" s="612"/>
      <c r="D13" s="708" t="s">
        <v>60</v>
      </c>
      <c r="E13" s="411"/>
      <c r="F13" s="622" t="s">
        <v>61</v>
      </c>
      <c r="G13" s="709"/>
      <c r="H13" s="613"/>
      <c r="I13" s="708" t="s">
        <v>71</v>
      </c>
      <c r="J13" s="390"/>
      <c r="K13" s="614"/>
      <c r="L13" s="615"/>
      <c r="M13" s="710"/>
      <c r="N13" s="616"/>
      <c r="O13" s="622" t="s">
        <v>71</v>
      </c>
      <c r="P13" s="422"/>
      <c r="Q13" s="390"/>
      <c r="S13" s="107">
        <f t="shared" si="0"/>
        <v>0</v>
      </c>
    </row>
    <row r="14" spans="1:19" ht="24" customHeight="1">
      <c r="A14" s="176"/>
      <c r="B14" s="270"/>
      <c r="C14" s="612"/>
      <c r="D14" s="708" t="s">
        <v>60</v>
      </c>
      <c r="E14" s="411"/>
      <c r="F14" s="622" t="s">
        <v>61</v>
      </c>
      <c r="G14" s="709"/>
      <c r="H14" s="613"/>
      <c r="I14" s="708" t="s">
        <v>71</v>
      </c>
      <c r="J14" s="390"/>
      <c r="K14" s="614"/>
      <c r="L14" s="615"/>
      <c r="M14" s="710"/>
      <c r="N14" s="616"/>
      <c r="O14" s="622" t="s">
        <v>71</v>
      </c>
      <c r="P14" s="422"/>
      <c r="Q14" s="390"/>
      <c r="S14" s="107">
        <f t="shared" si="0"/>
        <v>0</v>
      </c>
    </row>
    <row r="15" spans="1:19" ht="24" customHeight="1">
      <c r="A15" s="176"/>
      <c r="B15" s="270"/>
      <c r="C15" s="612"/>
      <c r="D15" s="708" t="s">
        <v>60</v>
      </c>
      <c r="E15" s="411"/>
      <c r="F15" s="622" t="s">
        <v>61</v>
      </c>
      <c r="G15" s="709"/>
      <c r="H15" s="613"/>
      <c r="I15" s="708" t="s">
        <v>71</v>
      </c>
      <c r="J15" s="390"/>
      <c r="K15" s="614"/>
      <c r="L15" s="615"/>
      <c r="M15" s="710"/>
      <c r="N15" s="616"/>
      <c r="O15" s="622" t="s">
        <v>71</v>
      </c>
      <c r="P15" s="422"/>
      <c r="Q15" s="390"/>
      <c r="S15" s="107">
        <f t="shared" si="0"/>
        <v>0</v>
      </c>
    </row>
    <row r="16" spans="1:19" ht="24" customHeight="1">
      <c r="A16" s="176"/>
      <c r="B16" s="270"/>
      <c r="C16" s="612"/>
      <c r="D16" s="708" t="s">
        <v>60</v>
      </c>
      <c r="E16" s="411"/>
      <c r="F16" s="622" t="s">
        <v>61</v>
      </c>
      <c r="G16" s="709"/>
      <c r="H16" s="613"/>
      <c r="I16" s="708" t="s">
        <v>71</v>
      </c>
      <c r="J16" s="390"/>
      <c r="K16" s="614"/>
      <c r="L16" s="615"/>
      <c r="M16" s="710"/>
      <c r="N16" s="616"/>
      <c r="O16" s="622" t="s">
        <v>71</v>
      </c>
      <c r="P16" s="422"/>
      <c r="Q16" s="390"/>
      <c r="S16" s="107">
        <f t="shared" si="0"/>
        <v>0</v>
      </c>
    </row>
    <row r="17" spans="1:19" ht="24" customHeight="1">
      <c r="A17" s="176"/>
      <c r="B17" s="270"/>
      <c r="C17" s="612"/>
      <c r="D17" s="708" t="s">
        <v>60</v>
      </c>
      <c r="E17" s="411"/>
      <c r="F17" s="622" t="s">
        <v>61</v>
      </c>
      <c r="G17" s="709"/>
      <c r="H17" s="613"/>
      <c r="I17" s="708" t="s">
        <v>71</v>
      </c>
      <c r="J17" s="390"/>
      <c r="K17" s="614"/>
      <c r="L17" s="615"/>
      <c r="M17" s="710"/>
      <c r="N17" s="616"/>
      <c r="O17" s="622" t="s">
        <v>71</v>
      </c>
      <c r="P17" s="422"/>
      <c r="Q17" s="390"/>
      <c r="S17" s="107">
        <f t="shared" si="0"/>
        <v>0</v>
      </c>
    </row>
    <row r="18" spans="1:19" ht="24" customHeight="1">
      <c r="A18" s="176"/>
      <c r="B18" s="270"/>
      <c r="C18" s="612"/>
      <c r="D18" s="708" t="s">
        <v>60</v>
      </c>
      <c r="E18" s="411"/>
      <c r="F18" s="622" t="s">
        <v>61</v>
      </c>
      <c r="G18" s="709"/>
      <c r="H18" s="613"/>
      <c r="I18" s="708" t="s">
        <v>71</v>
      </c>
      <c r="J18" s="390"/>
      <c r="K18" s="614"/>
      <c r="L18" s="615"/>
      <c r="M18" s="710"/>
      <c r="N18" s="616"/>
      <c r="O18" s="622" t="s">
        <v>71</v>
      </c>
      <c r="P18" s="422"/>
      <c r="Q18" s="390"/>
      <c r="S18" s="107">
        <f t="shared" si="0"/>
        <v>0</v>
      </c>
    </row>
    <row r="19" spans="1:19" ht="24" customHeight="1">
      <c r="A19" s="176"/>
      <c r="B19" s="270"/>
      <c r="C19" s="612"/>
      <c r="D19" s="708" t="s">
        <v>60</v>
      </c>
      <c r="E19" s="411"/>
      <c r="F19" s="622" t="s">
        <v>61</v>
      </c>
      <c r="G19" s="709"/>
      <c r="H19" s="613"/>
      <c r="I19" s="708" t="s">
        <v>71</v>
      </c>
      <c r="J19" s="390"/>
      <c r="K19" s="614"/>
      <c r="L19" s="615"/>
      <c r="M19" s="710"/>
      <c r="N19" s="616"/>
      <c r="O19" s="622" t="s">
        <v>71</v>
      </c>
      <c r="P19" s="422"/>
      <c r="Q19" s="390"/>
      <c r="S19" s="107">
        <f t="shared" si="0"/>
        <v>0</v>
      </c>
    </row>
    <row r="20" spans="1:19" ht="24" customHeight="1">
      <c r="A20" s="176"/>
      <c r="B20" s="270"/>
      <c r="C20" s="612"/>
      <c r="D20" s="708" t="s">
        <v>60</v>
      </c>
      <c r="E20" s="411"/>
      <c r="F20" s="622" t="s">
        <v>61</v>
      </c>
      <c r="G20" s="709"/>
      <c r="H20" s="613"/>
      <c r="I20" s="708" t="s">
        <v>71</v>
      </c>
      <c r="J20" s="390"/>
      <c r="K20" s="614"/>
      <c r="L20" s="615"/>
      <c r="M20" s="710"/>
      <c r="N20" s="616"/>
      <c r="O20" s="622" t="s">
        <v>71</v>
      </c>
      <c r="P20" s="422"/>
      <c r="Q20" s="390"/>
      <c r="S20" s="107">
        <f t="shared" si="0"/>
        <v>0</v>
      </c>
    </row>
    <row r="21" spans="1:19" ht="24" customHeight="1">
      <c r="A21" s="176"/>
      <c r="B21" s="270"/>
      <c r="C21" s="612"/>
      <c r="D21" s="708" t="s">
        <v>60</v>
      </c>
      <c r="E21" s="411"/>
      <c r="F21" s="622" t="s">
        <v>61</v>
      </c>
      <c r="G21" s="709"/>
      <c r="H21" s="613"/>
      <c r="I21" s="708" t="s">
        <v>71</v>
      </c>
      <c r="J21" s="390"/>
      <c r="K21" s="614"/>
      <c r="L21" s="615"/>
      <c r="M21" s="710"/>
      <c r="N21" s="616"/>
      <c r="O21" s="622" t="s">
        <v>71</v>
      </c>
      <c r="P21" s="422"/>
      <c r="Q21" s="390"/>
      <c r="S21" s="107">
        <f t="shared" si="0"/>
        <v>0</v>
      </c>
    </row>
    <row r="22" spans="1:19" ht="24" customHeight="1">
      <c r="A22" s="176"/>
      <c r="B22" s="270"/>
      <c r="C22" s="612"/>
      <c r="D22" s="708" t="s">
        <v>60</v>
      </c>
      <c r="E22" s="411"/>
      <c r="F22" s="622" t="s">
        <v>61</v>
      </c>
      <c r="G22" s="709"/>
      <c r="H22" s="613"/>
      <c r="I22" s="708" t="s">
        <v>71</v>
      </c>
      <c r="J22" s="390"/>
      <c r="K22" s="614"/>
      <c r="L22" s="615"/>
      <c r="M22" s="710"/>
      <c r="N22" s="616"/>
      <c r="O22" s="622" t="s">
        <v>71</v>
      </c>
      <c r="P22" s="422"/>
      <c r="Q22" s="390"/>
      <c r="S22" s="107">
        <f t="shared" si="0"/>
        <v>0</v>
      </c>
    </row>
    <row r="23" spans="1:19" ht="24" customHeight="1">
      <c r="A23" s="176"/>
      <c r="B23" s="270"/>
      <c r="C23" s="612"/>
      <c r="D23" s="708" t="s">
        <v>60</v>
      </c>
      <c r="E23" s="411"/>
      <c r="F23" s="622" t="s">
        <v>61</v>
      </c>
      <c r="G23" s="709"/>
      <c r="H23" s="613"/>
      <c r="I23" s="708" t="s">
        <v>71</v>
      </c>
      <c r="J23" s="390"/>
      <c r="K23" s="614"/>
      <c r="L23" s="615"/>
      <c r="M23" s="710"/>
      <c r="N23" s="616"/>
      <c r="O23" s="622" t="s">
        <v>71</v>
      </c>
      <c r="P23" s="422"/>
      <c r="Q23" s="390"/>
      <c r="S23" s="107">
        <f t="shared" si="0"/>
        <v>0</v>
      </c>
    </row>
    <row r="24" spans="1:19" ht="24" customHeight="1">
      <c r="A24" s="176"/>
      <c r="B24" s="270"/>
      <c r="C24" s="612"/>
      <c r="D24" s="708" t="s">
        <v>60</v>
      </c>
      <c r="E24" s="411"/>
      <c r="F24" s="622" t="s">
        <v>61</v>
      </c>
      <c r="G24" s="709"/>
      <c r="H24" s="613"/>
      <c r="I24" s="708" t="s">
        <v>71</v>
      </c>
      <c r="J24" s="390"/>
      <c r="K24" s="614"/>
      <c r="L24" s="615"/>
      <c r="M24" s="710"/>
      <c r="N24" s="616"/>
      <c r="O24" s="622" t="s">
        <v>71</v>
      </c>
      <c r="P24" s="422"/>
      <c r="Q24" s="390"/>
      <c r="S24" s="107">
        <f t="shared" si="0"/>
        <v>0</v>
      </c>
    </row>
    <row r="25" spans="1:19" ht="24" customHeight="1">
      <c r="A25" s="176"/>
      <c r="B25" s="270"/>
      <c r="C25" s="411"/>
      <c r="D25" s="708" t="s">
        <v>60</v>
      </c>
      <c r="E25" s="411"/>
      <c r="F25" s="622" t="s">
        <v>61</v>
      </c>
      <c r="G25" s="709"/>
      <c r="H25" s="413"/>
      <c r="I25" s="708" t="s">
        <v>71</v>
      </c>
      <c r="J25" s="424"/>
      <c r="K25" s="415"/>
      <c r="L25" s="416"/>
      <c r="M25" s="710"/>
      <c r="N25" s="417"/>
      <c r="O25" s="622" t="s">
        <v>71</v>
      </c>
      <c r="P25" s="422"/>
      <c r="Q25" s="424"/>
      <c r="S25" s="107">
        <f t="shared" si="0"/>
        <v>0</v>
      </c>
    </row>
    <row r="26" spans="1:19" ht="24" customHeight="1">
      <c r="A26" s="176"/>
      <c r="B26" s="270"/>
      <c r="C26" s="411"/>
      <c r="D26" s="708" t="s">
        <v>60</v>
      </c>
      <c r="E26" s="411"/>
      <c r="F26" s="622" t="s">
        <v>61</v>
      </c>
      <c r="G26" s="709"/>
      <c r="H26" s="413"/>
      <c r="I26" s="708" t="s">
        <v>71</v>
      </c>
      <c r="J26" s="424"/>
      <c r="K26" s="415"/>
      <c r="L26" s="416"/>
      <c r="M26" s="710"/>
      <c r="N26" s="417"/>
      <c r="O26" s="622" t="s">
        <v>71</v>
      </c>
      <c r="P26" s="422"/>
      <c r="Q26" s="424"/>
      <c r="S26" s="107">
        <f t="shared" si="0"/>
        <v>0</v>
      </c>
    </row>
    <row r="27" spans="1:19" ht="24" customHeight="1">
      <c r="A27" s="176"/>
      <c r="B27" s="270"/>
      <c r="C27" s="411"/>
      <c r="D27" s="708" t="s">
        <v>60</v>
      </c>
      <c r="E27" s="411"/>
      <c r="F27" s="622" t="s">
        <v>61</v>
      </c>
      <c r="G27" s="709"/>
      <c r="H27" s="413"/>
      <c r="I27" s="708" t="s">
        <v>71</v>
      </c>
      <c r="J27" s="424"/>
      <c r="K27" s="415"/>
      <c r="L27" s="416"/>
      <c r="M27" s="710"/>
      <c r="N27" s="417"/>
      <c r="O27" s="622" t="s">
        <v>71</v>
      </c>
      <c r="P27" s="422"/>
      <c r="Q27" s="424"/>
      <c r="S27" s="107">
        <f t="shared" si="0"/>
        <v>0</v>
      </c>
    </row>
    <row r="28" spans="1:19" ht="24" customHeight="1">
      <c r="A28" s="176"/>
      <c r="B28" s="270"/>
      <c r="C28" s="411"/>
      <c r="D28" s="708" t="s">
        <v>60</v>
      </c>
      <c r="E28" s="411"/>
      <c r="F28" s="622" t="s">
        <v>61</v>
      </c>
      <c r="G28" s="709"/>
      <c r="H28" s="413"/>
      <c r="I28" s="708" t="s">
        <v>71</v>
      </c>
      <c r="J28" s="424"/>
      <c r="K28" s="415"/>
      <c r="L28" s="416"/>
      <c r="M28" s="710"/>
      <c r="N28" s="417"/>
      <c r="O28" s="622" t="s">
        <v>71</v>
      </c>
      <c r="P28" s="422"/>
      <c r="Q28" s="424"/>
      <c r="S28" s="107">
        <f t="shared" si="0"/>
        <v>0</v>
      </c>
    </row>
    <row r="29" spans="1:19" ht="24" customHeight="1">
      <c r="A29" s="176"/>
      <c r="B29" s="270"/>
      <c r="C29" s="411"/>
      <c r="D29" s="708" t="s">
        <v>60</v>
      </c>
      <c r="E29" s="411"/>
      <c r="F29" s="622" t="s">
        <v>61</v>
      </c>
      <c r="G29" s="709"/>
      <c r="H29" s="413"/>
      <c r="I29" s="708" t="s">
        <v>71</v>
      </c>
      <c r="J29" s="424"/>
      <c r="K29" s="415"/>
      <c r="L29" s="416"/>
      <c r="M29" s="710"/>
      <c r="N29" s="417"/>
      <c r="O29" s="622" t="s">
        <v>71</v>
      </c>
      <c r="P29" s="422"/>
      <c r="Q29" s="424"/>
      <c r="S29" s="107">
        <f t="shared" si="0"/>
        <v>0</v>
      </c>
    </row>
    <row r="30" spans="1:19" ht="24" customHeight="1">
      <c r="A30" s="176"/>
      <c r="B30" s="270"/>
      <c r="C30" s="411"/>
      <c r="D30" s="708" t="s">
        <v>60</v>
      </c>
      <c r="E30" s="411"/>
      <c r="F30" s="622" t="s">
        <v>61</v>
      </c>
      <c r="G30" s="709"/>
      <c r="H30" s="413"/>
      <c r="I30" s="708" t="s">
        <v>71</v>
      </c>
      <c r="J30" s="424"/>
      <c r="K30" s="415"/>
      <c r="L30" s="416"/>
      <c r="M30" s="710"/>
      <c r="N30" s="417"/>
      <c r="O30" s="622" t="s">
        <v>71</v>
      </c>
      <c r="P30" s="422"/>
      <c r="Q30" s="424"/>
      <c r="S30" s="107">
        <f t="shared" si="0"/>
        <v>0</v>
      </c>
    </row>
    <row r="31" spans="1:19" ht="24" customHeight="1">
      <c r="A31" s="176"/>
      <c r="B31" s="270"/>
      <c r="C31" s="411"/>
      <c r="D31" s="708" t="s">
        <v>60</v>
      </c>
      <c r="E31" s="411"/>
      <c r="F31" s="622" t="s">
        <v>61</v>
      </c>
      <c r="G31" s="709"/>
      <c r="H31" s="413"/>
      <c r="I31" s="708" t="s">
        <v>71</v>
      </c>
      <c r="J31" s="424"/>
      <c r="K31" s="415"/>
      <c r="L31" s="416"/>
      <c r="M31" s="710"/>
      <c r="N31" s="417"/>
      <c r="O31" s="622" t="s">
        <v>71</v>
      </c>
      <c r="P31" s="422"/>
      <c r="Q31" s="424"/>
      <c r="S31" s="107">
        <f t="shared" si="0"/>
        <v>0</v>
      </c>
    </row>
    <row r="32" spans="1:19" ht="24" customHeight="1">
      <c r="A32" s="176"/>
      <c r="B32" s="270"/>
      <c r="C32" s="411"/>
      <c r="D32" s="708" t="s">
        <v>60</v>
      </c>
      <c r="E32" s="411"/>
      <c r="F32" s="622" t="s">
        <v>61</v>
      </c>
      <c r="G32" s="709"/>
      <c r="H32" s="413"/>
      <c r="I32" s="708" t="s">
        <v>71</v>
      </c>
      <c r="J32" s="424"/>
      <c r="K32" s="415"/>
      <c r="L32" s="416"/>
      <c r="M32" s="710"/>
      <c r="N32" s="417"/>
      <c r="O32" s="622" t="s">
        <v>71</v>
      </c>
      <c r="P32" s="422"/>
      <c r="Q32" s="424"/>
      <c r="S32" s="107">
        <f t="shared" si="0"/>
        <v>0</v>
      </c>
    </row>
    <row r="33" spans="1:19" ht="24" customHeight="1">
      <c r="A33" s="176"/>
      <c r="B33" s="270"/>
      <c r="C33" s="411"/>
      <c r="D33" s="708" t="s">
        <v>60</v>
      </c>
      <c r="E33" s="411"/>
      <c r="F33" s="622" t="s">
        <v>61</v>
      </c>
      <c r="G33" s="709"/>
      <c r="H33" s="413"/>
      <c r="I33" s="708" t="s">
        <v>71</v>
      </c>
      <c r="J33" s="424"/>
      <c r="K33" s="415"/>
      <c r="L33" s="416"/>
      <c r="M33" s="710"/>
      <c r="N33" s="417"/>
      <c r="O33" s="622" t="s">
        <v>71</v>
      </c>
      <c r="P33" s="422"/>
      <c r="Q33" s="424"/>
      <c r="S33" s="107">
        <f t="shared" si="0"/>
        <v>0</v>
      </c>
    </row>
    <row r="34" spans="1:19" ht="24" customHeight="1">
      <c r="A34" s="176"/>
      <c r="B34" s="270"/>
      <c r="C34" s="411"/>
      <c r="D34" s="708" t="s">
        <v>60</v>
      </c>
      <c r="E34" s="411"/>
      <c r="F34" s="622" t="s">
        <v>61</v>
      </c>
      <c r="G34" s="709"/>
      <c r="H34" s="413"/>
      <c r="I34" s="708" t="s">
        <v>71</v>
      </c>
      <c r="J34" s="424"/>
      <c r="K34" s="415"/>
      <c r="L34" s="416"/>
      <c r="M34" s="710"/>
      <c r="N34" s="417"/>
      <c r="O34" s="622" t="s">
        <v>71</v>
      </c>
      <c r="P34" s="422"/>
      <c r="Q34" s="424"/>
      <c r="S34" s="107">
        <f t="shared" si="0"/>
        <v>0</v>
      </c>
    </row>
    <row r="35" spans="1:19" ht="24" customHeight="1">
      <c r="A35" s="176"/>
      <c r="B35" s="270"/>
      <c r="C35" s="411"/>
      <c r="D35" s="708" t="s">
        <v>60</v>
      </c>
      <c r="E35" s="411"/>
      <c r="F35" s="622" t="s">
        <v>61</v>
      </c>
      <c r="G35" s="709"/>
      <c r="H35" s="413"/>
      <c r="I35" s="708" t="s">
        <v>71</v>
      </c>
      <c r="J35" s="424"/>
      <c r="K35" s="415"/>
      <c r="L35" s="416"/>
      <c r="M35" s="710"/>
      <c r="N35" s="417"/>
      <c r="O35" s="622" t="s">
        <v>71</v>
      </c>
      <c r="P35" s="422"/>
      <c r="Q35" s="424"/>
      <c r="S35" s="107">
        <f t="shared" si="0"/>
        <v>0</v>
      </c>
    </row>
    <row r="36" spans="1:19" ht="24" customHeight="1">
      <c r="A36" s="176"/>
      <c r="B36" s="270"/>
      <c r="C36" s="411"/>
      <c r="D36" s="708" t="s">
        <v>60</v>
      </c>
      <c r="E36" s="411"/>
      <c r="F36" s="622" t="s">
        <v>61</v>
      </c>
      <c r="G36" s="709"/>
      <c r="H36" s="413"/>
      <c r="I36" s="708" t="s">
        <v>71</v>
      </c>
      <c r="J36" s="424"/>
      <c r="K36" s="415"/>
      <c r="L36" s="416"/>
      <c r="M36" s="710"/>
      <c r="N36" s="417"/>
      <c r="O36" s="622" t="s">
        <v>71</v>
      </c>
      <c r="P36" s="422"/>
      <c r="Q36" s="424"/>
      <c r="S36" s="107">
        <f t="shared" si="0"/>
        <v>0</v>
      </c>
    </row>
    <row r="37" spans="1:19" ht="24" customHeight="1">
      <c r="A37" s="176"/>
      <c r="B37" s="270"/>
      <c r="C37" s="411"/>
      <c r="D37" s="708" t="s">
        <v>60</v>
      </c>
      <c r="E37" s="411"/>
      <c r="F37" s="622" t="s">
        <v>61</v>
      </c>
      <c r="G37" s="709"/>
      <c r="H37" s="413"/>
      <c r="I37" s="708" t="s">
        <v>71</v>
      </c>
      <c r="J37" s="424"/>
      <c r="K37" s="415"/>
      <c r="L37" s="416"/>
      <c r="M37" s="710"/>
      <c r="N37" s="417"/>
      <c r="O37" s="622" t="s">
        <v>71</v>
      </c>
      <c r="P37" s="422"/>
      <c r="Q37" s="424"/>
      <c r="S37" s="107">
        <f t="shared" si="0"/>
        <v>0</v>
      </c>
    </row>
    <row r="38" spans="1:19" ht="24" customHeight="1">
      <c r="A38" s="176"/>
      <c r="B38" s="270"/>
      <c r="C38" s="411"/>
      <c r="D38" s="708" t="s">
        <v>60</v>
      </c>
      <c r="E38" s="411"/>
      <c r="F38" s="622" t="s">
        <v>61</v>
      </c>
      <c r="G38" s="709"/>
      <c r="H38" s="413"/>
      <c r="I38" s="708" t="s">
        <v>71</v>
      </c>
      <c r="J38" s="424"/>
      <c r="K38" s="415"/>
      <c r="L38" s="416"/>
      <c r="M38" s="710"/>
      <c r="N38" s="417"/>
      <c r="O38" s="622" t="s">
        <v>71</v>
      </c>
      <c r="P38" s="422"/>
      <c r="Q38" s="424"/>
      <c r="S38" s="107">
        <f t="shared" si="0"/>
        <v>0</v>
      </c>
    </row>
    <row r="39" spans="1:19" ht="24" customHeight="1">
      <c r="A39" s="176"/>
      <c r="B39" s="270"/>
      <c r="C39" s="411"/>
      <c r="D39" s="708" t="s">
        <v>60</v>
      </c>
      <c r="E39" s="411"/>
      <c r="F39" s="622" t="s">
        <v>61</v>
      </c>
      <c r="G39" s="709"/>
      <c r="H39" s="413"/>
      <c r="I39" s="708" t="s">
        <v>71</v>
      </c>
      <c r="J39" s="424"/>
      <c r="K39" s="415"/>
      <c r="L39" s="416"/>
      <c r="M39" s="710"/>
      <c r="N39" s="417"/>
      <c r="O39" s="622" t="s">
        <v>71</v>
      </c>
      <c r="P39" s="422"/>
      <c r="Q39" s="424"/>
      <c r="S39" s="107">
        <f t="shared" si="0"/>
        <v>0</v>
      </c>
    </row>
    <row r="40" spans="1:19" ht="24" customHeight="1">
      <c r="A40" s="176"/>
      <c r="B40" s="270"/>
      <c r="C40" s="411"/>
      <c r="D40" s="708" t="s">
        <v>60</v>
      </c>
      <c r="E40" s="411"/>
      <c r="F40" s="622" t="s">
        <v>61</v>
      </c>
      <c r="G40" s="709"/>
      <c r="H40" s="413"/>
      <c r="I40" s="708" t="s">
        <v>71</v>
      </c>
      <c r="J40" s="424"/>
      <c r="K40" s="415"/>
      <c r="L40" s="416"/>
      <c r="M40" s="710"/>
      <c r="N40" s="417"/>
      <c r="O40" s="622" t="s">
        <v>71</v>
      </c>
      <c r="P40" s="422"/>
      <c r="Q40" s="424"/>
      <c r="S40" s="107">
        <f t="shared" si="0"/>
        <v>0</v>
      </c>
    </row>
    <row r="41" spans="1:19" ht="24" customHeight="1">
      <c r="A41" s="176"/>
      <c r="B41" s="270"/>
      <c r="C41" s="411"/>
      <c r="D41" s="708" t="s">
        <v>60</v>
      </c>
      <c r="E41" s="411"/>
      <c r="F41" s="622" t="s">
        <v>61</v>
      </c>
      <c r="G41" s="709"/>
      <c r="H41" s="413"/>
      <c r="I41" s="708" t="s">
        <v>71</v>
      </c>
      <c r="J41" s="424"/>
      <c r="K41" s="415"/>
      <c r="L41" s="416"/>
      <c r="M41" s="710"/>
      <c r="N41" s="417"/>
      <c r="O41" s="622" t="s">
        <v>71</v>
      </c>
      <c r="P41" s="422"/>
      <c r="Q41" s="424"/>
      <c r="S41" s="107">
        <f t="shared" si="0"/>
        <v>0</v>
      </c>
    </row>
    <row r="42" spans="1:19" ht="24" customHeight="1">
      <c r="A42" s="176"/>
      <c r="B42" s="270"/>
      <c r="C42" s="411"/>
      <c r="D42" s="708" t="s">
        <v>60</v>
      </c>
      <c r="E42" s="411"/>
      <c r="F42" s="622" t="s">
        <v>61</v>
      </c>
      <c r="G42" s="709"/>
      <c r="H42" s="413"/>
      <c r="I42" s="708" t="s">
        <v>71</v>
      </c>
      <c r="J42" s="424"/>
      <c r="K42" s="415"/>
      <c r="L42" s="416"/>
      <c r="M42" s="710"/>
      <c r="N42" s="417"/>
      <c r="O42" s="622" t="s">
        <v>71</v>
      </c>
      <c r="P42" s="422"/>
      <c r="Q42" s="424"/>
      <c r="S42" s="107">
        <f t="shared" si="0"/>
        <v>0</v>
      </c>
    </row>
    <row r="43" spans="1:19" ht="24" customHeight="1">
      <c r="A43" s="176"/>
      <c r="B43" s="270"/>
      <c r="C43" s="411"/>
      <c r="D43" s="708" t="s">
        <v>60</v>
      </c>
      <c r="E43" s="411"/>
      <c r="F43" s="622" t="s">
        <v>61</v>
      </c>
      <c r="G43" s="709"/>
      <c r="H43" s="413"/>
      <c r="I43" s="708" t="s">
        <v>71</v>
      </c>
      <c r="J43" s="424"/>
      <c r="K43" s="415"/>
      <c r="L43" s="416"/>
      <c r="M43" s="710"/>
      <c r="N43" s="417"/>
      <c r="O43" s="622" t="s">
        <v>71</v>
      </c>
      <c r="P43" s="422"/>
      <c r="Q43" s="424"/>
      <c r="S43" s="107">
        <f t="shared" si="0"/>
        <v>0</v>
      </c>
    </row>
    <row r="44" spans="1:19" ht="24" customHeight="1">
      <c r="A44" s="176"/>
      <c r="B44" s="270"/>
      <c r="C44" s="411"/>
      <c r="D44" s="708" t="s">
        <v>60</v>
      </c>
      <c r="E44" s="411"/>
      <c r="F44" s="622" t="s">
        <v>61</v>
      </c>
      <c r="G44" s="709"/>
      <c r="H44" s="413"/>
      <c r="I44" s="708" t="s">
        <v>71</v>
      </c>
      <c r="J44" s="424"/>
      <c r="K44" s="415"/>
      <c r="L44" s="416"/>
      <c r="M44" s="710"/>
      <c r="N44" s="417"/>
      <c r="O44" s="622" t="s">
        <v>71</v>
      </c>
      <c r="P44" s="422"/>
      <c r="Q44" s="424"/>
      <c r="S44" s="107">
        <f t="shared" si="0"/>
        <v>0</v>
      </c>
    </row>
    <row r="45" spans="1:19" ht="24" customHeight="1">
      <c r="A45" s="176"/>
      <c r="B45" s="270"/>
      <c r="C45" s="411"/>
      <c r="D45" s="708" t="s">
        <v>60</v>
      </c>
      <c r="E45" s="411"/>
      <c r="F45" s="622" t="s">
        <v>61</v>
      </c>
      <c r="G45" s="709"/>
      <c r="H45" s="413"/>
      <c r="I45" s="708" t="s">
        <v>71</v>
      </c>
      <c r="J45" s="424"/>
      <c r="K45" s="415"/>
      <c r="L45" s="416"/>
      <c r="M45" s="710"/>
      <c r="N45" s="417"/>
      <c r="O45" s="622" t="s">
        <v>71</v>
      </c>
      <c r="P45" s="422"/>
      <c r="Q45" s="424"/>
      <c r="S45" s="107">
        <f t="shared" si="0"/>
        <v>0</v>
      </c>
    </row>
    <row r="46" spans="1:19" ht="24" customHeight="1">
      <c r="A46" s="176"/>
      <c r="B46" s="270"/>
      <c r="C46" s="411"/>
      <c r="D46" s="708" t="s">
        <v>60</v>
      </c>
      <c r="E46" s="411"/>
      <c r="F46" s="622" t="s">
        <v>61</v>
      </c>
      <c r="G46" s="709"/>
      <c r="H46" s="413"/>
      <c r="I46" s="708" t="s">
        <v>71</v>
      </c>
      <c r="J46" s="424"/>
      <c r="K46" s="415"/>
      <c r="L46" s="416"/>
      <c r="M46" s="710"/>
      <c r="N46" s="417"/>
      <c r="O46" s="622" t="s">
        <v>71</v>
      </c>
      <c r="P46" s="422"/>
      <c r="Q46" s="424"/>
      <c r="S46" s="107">
        <f t="shared" si="0"/>
        <v>0</v>
      </c>
    </row>
    <row r="47" spans="1:19" ht="24" customHeight="1">
      <c r="A47" s="176"/>
      <c r="B47" s="270"/>
      <c r="C47" s="411"/>
      <c r="D47" s="708" t="s">
        <v>60</v>
      </c>
      <c r="E47" s="411"/>
      <c r="F47" s="622" t="s">
        <v>61</v>
      </c>
      <c r="G47" s="709"/>
      <c r="H47" s="413"/>
      <c r="I47" s="708" t="s">
        <v>71</v>
      </c>
      <c r="J47" s="424"/>
      <c r="K47" s="415"/>
      <c r="L47" s="416"/>
      <c r="M47" s="710"/>
      <c r="N47" s="417"/>
      <c r="O47" s="622" t="s">
        <v>71</v>
      </c>
      <c r="P47" s="422"/>
      <c r="Q47" s="424"/>
      <c r="S47" s="107">
        <f t="shared" si="0"/>
        <v>0</v>
      </c>
    </row>
    <row r="48" spans="1:19" ht="24" customHeight="1">
      <c r="A48" s="176"/>
      <c r="B48" s="270"/>
      <c r="C48" s="411"/>
      <c r="D48" s="708" t="s">
        <v>39</v>
      </c>
      <c r="E48" s="411"/>
      <c r="F48" s="622" t="s">
        <v>40</v>
      </c>
      <c r="G48" s="709"/>
      <c r="H48" s="413"/>
      <c r="I48" s="708" t="s">
        <v>71</v>
      </c>
      <c r="J48" s="424"/>
      <c r="K48" s="415"/>
      <c r="L48" s="416"/>
      <c r="M48" s="710"/>
      <c r="N48" s="417"/>
      <c r="O48" s="622" t="s">
        <v>71</v>
      </c>
      <c r="P48" s="422"/>
      <c r="Q48" s="424"/>
      <c r="S48" s="107">
        <f t="shared" si="0"/>
        <v>0</v>
      </c>
    </row>
    <row r="49" spans="1:19" ht="24" customHeight="1">
      <c r="A49" s="176"/>
      <c r="B49" s="270"/>
      <c r="C49" s="411"/>
      <c r="D49" s="708" t="s">
        <v>39</v>
      </c>
      <c r="E49" s="411"/>
      <c r="F49" s="622" t="s">
        <v>40</v>
      </c>
      <c r="G49" s="709"/>
      <c r="H49" s="413"/>
      <c r="I49" s="708" t="s">
        <v>71</v>
      </c>
      <c r="J49" s="424"/>
      <c r="K49" s="415"/>
      <c r="L49" s="416"/>
      <c r="M49" s="710"/>
      <c r="N49" s="417"/>
      <c r="O49" s="622" t="s">
        <v>71</v>
      </c>
      <c r="P49" s="422"/>
      <c r="Q49" s="424"/>
      <c r="S49" s="107">
        <f t="shared" si="0"/>
        <v>0</v>
      </c>
    </row>
    <row r="50" spans="1:19" ht="24" customHeight="1">
      <c r="A50" s="176"/>
      <c r="B50" s="270"/>
      <c r="C50" s="411"/>
      <c r="D50" s="708" t="s">
        <v>39</v>
      </c>
      <c r="E50" s="411"/>
      <c r="F50" s="622" t="s">
        <v>40</v>
      </c>
      <c r="G50" s="709"/>
      <c r="H50" s="413"/>
      <c r="I50" s="708" t="s">
        <v>71</v>
      </c>
      <c r="J50" s="424"/>
      <c r="K50" s="415"/>
      <c r="L50" s="416"/>
      <c r="M50" s="710"/>
      <c r="N50" s="417"/>
      <c r="O50" s="622" t="s">
        <v>71</v>
      </c>
      <c r="P50" s="422"/>
      <c r="Q50" s="424"/>
      <c r="S50" s="107">
        <f t="shared" si="0"/>
        <v>0</v>
      </c>
    </row>
    <row r="51" spans="1:19" ht="24" customHeight="1">
      <c r="A51" s="176"/>
      <c r="B51" s="270"/>
      <c r="C51" s="411"/>
      <c r="D51" s="708" t="s">
        <v>39</v>
      </c>
      <c r="E51" s="411"/>
      <c r="F51" s="622" t="s">
        <v>40</v>
      </c>
      <c r="G51" s="709"/>
      <c r="H51" s="413"/>
      <c r="I51" s="708" t="s">
        <v>71</v>
      </c>
      <c r="J51" s="424"/>
      <c r="K51" s="415"/>
      <c r="L51" s="416"/>
      <c r="M51" s="710"/>
      <c r="N51" s="417"/>
      <c r="O51" s="622" t="s">
        <v>71</v>
      </c>
      <c r="P51" s="422"/>
      <c r="Q51" s="424"/>
      <c r="S51" s="107">
        <f t="shared" si="0"/>
        <v>0</v>
      </c>
    </row>
    <row r="52" spans="1:19" ht="24" customHeight="1">
      <c r="A52" s="176"/>
      <c r="B52" s="270"/>
      <c r="C52" s="411"/>
      <c r="D52" s="708" t="s">
        <v>39</v>
      </c>
      <c r="E52" s="411"/>
      <c r="F52" s="622" t="s">
        <v>40</v>
      </c>
      <c r="G52" s="709"/>
      <c r="H52" s="413"/>
      <c r="I52" s="708" t="s">
        <v>71</v>
      </c>
      <c r="J52" s="424"/>
      <c r="K52" s="415"/>
      <c r="L52" s="416"/>
      <c r="M52" s="710"/>
      <c r="N52" s="417"/>
      <c r="O52" s="622" t="s">
        <v>71</v>
      </c>
      <c r="P52" s="422"/>
      <c r="Q52" s="424"/>
      <c r="S52" s="107">
        <f t="shared" si="0"/>
        <v>0</v>
      </c>
    </row>
    <row r="53" spans="1:19" ht="24" customHeight="1">
      <c r="A53" s="176"/>
      <c r="B53" s="270"/>
      <c r="C53" s="411"/>
      <c r="D53" s="708" t="s">
        <v>39</v>
      </c>
      <c r="E53" s="411"/>
      <c r="F53" s="622" t="s">
        <v>40</v>
      </c>
      <c r="G53" s="709"/>
      <c r="H53" s="413"/>
      <c r="I53" s="708" t="s">
        <v>71</v>
      </c>
      <c r="J53" s="424"/>
      <c r="K53" s="415"/>
      <c r="L53" s="416"/>
      <c r="M53" s="710"/>
      <c r="N53" s="417"/>
      <c r="O53" s="622" t="s">
        <v>71</v>
      </c>
      <c r="P53" s="422"/>
      <c r="Q53" s="424"/>
      <c r="S53" s="107">
        <f t="shared" si="0"/>
        <v>0</v>
      </c>
    </row>
    <row r="54" spans="1:19" ht="24" customHeight="1">
      <c r="A54" s="176"/>
      <c r="B54" s="270"/>
      <c r="C54" s="411"/>
      <c r="D54" s="708" t="s">
        <v>39</v>
      </c>
      <c r="E54" s="411"/>
      <c r="F54" s="622" t="s">
        <v>40</v>
      </c>
      <c r="G54" s="709"/>
      <c r="H54" s="413"/>
      <c r="I54" s="708" t="s">
        <v>71</v>
      </c>
      <c r="J54" s="424"/>
      <c r="K54" s="415"/>
      <c r="L54" s="416"/>
      <c r="M54" s="710"/>
      <c r="N54" s="417"/>
      <c r="O54" s="622" t="s">
        <v>71</v>
      </c>
      <c r="P54" s="422"/>
      <c r="Q54" s="424"/>
      <c r="S54" s="107">
        <f t="shared" si="0"/>
        <v>0</v>
      </c>
    </row>
    <row r="55" spans="1:19" ht="24" customHeight="1">
      <c r="A55" s="176"/>
      <c r="B55" s="270"/>
      <c r="C55" s="411"/>
      <c r="D55" s="708" t="s">
        <v>39</v>
      </c>
      <c r="E55" s="411"/>
      <c r="F55" s="622" t="s">
        <v>40</v>
      </c>
      <c r="G55" s="709"/>
      <c r="H55" s="413"/>
      <c r="I55" s="708" t="s">
        <v>71</v>
      </c>
      <c r="J55" s="424"/>
      <c r="K55" s="415"/>
      <c r="L55" s="416"/>
      <c r="M55" s="710"/>
      <c r="N55" s="417"/>
      <c r="O55" s="622" t="s">
        <v>71</v>
      </c>
      <c r="P55" s="422"/>
      <c r="Q55" s="424"/>
      <c r="S55" s="107">
        <f t="shared" si="0"/>
        <v>0</v>
      </c>
    </row>
    <row r="56" spans="1:19" ht="24" customHeight="1">
      <c r="A56" s="176"/>
      <c r="B56" s="270"/>
      <c r="C56" s="411"/>
      <c r="D56" s="708" t="s">
        <v>39</v>
      </c>
      <c r="E56" s="411"/>
      <c r="F56" s="622" t="s">
        <v>40</v>
      </c>
      <c r="G56" s="709"/>
      <c r="H56" s="413"/>
      <c r="I56" s="708" t="s">
        <v>71</v>
      </c>
      <c r="J56" s="424"/>
      <c r="K56" s="415"/>
      <c r="L56" s="416"/>
      <c r="M56" s="710"/>
      <c r="N56" s="417"/>
      <c r="O56" s="622" t="s">
        <v>71</v>
      </c>
      <c r="P56" s="422"/>
      <c r="Q56" s="424"/>
      <c r="S56" s="107">
        <f t="shared" si="0"/>
        <v>0</v>
      </c>
    </row>
    <row r="57" spans="1:19" ht="24" customHeight="1">
      <c r="A57" s="176"/>
      <c r="B57" s="270"/>
      <c r="C57" s="411"/>
      <c r="D57" s="708" t="s">
        <v>39</v>
      </c>
      <c r="E57" s="411"/>
      <c r="F57" s="622" t="s">
        <v>40</v>
      </c>
      <c r="G57" s="709"/>
      <c r="H57" s="413"/>
      <c r="I57" s="708" t="s">
        <v>71</v>
      </c>
      <c r="J57" s="424"/>
      <c r="K57" s="415"/>
      <c r="L57" s="416"/>
      <c r="M57" s="710"/>
      <c r="N57" s="417"/>
      <c r="O57" s="622" t="s">
        <v>71</v>
      </c>
      <c r="P57" s="422"/>
      <c r="Q57" s="424"/>
      <c r="S57" s="107">
        <f t="shared" si="0"/>
        <v>0</v>
      </c>
    </row>
    <row r="58" spans="1:19" ht="24" customHeight="1">
      <c r="A58" s="176"/>
      <c r="B58" s="270"/>
      <c r="C58" s="411"/>
      <c r="D58" s="708" t="s">
        <v>39</v>
      </c>
      <c r="E58" s="411"/>
      <c r="F58" s="622" t="s">
        <v>40</v>
      </c>
      <c r="G58" s="709"/>
      <c r="H58" s="413"/>
      <c r="I58" s="708" t="s">
        <v>71</v>
      </c>
      <c r="J58" s="424"/>
      <c r="K58" s="415"/>
      <c r="L58" s="416"/>
      <c r="M58" s="710"/>
      <c r="N58" s="417"/>
      <c r="O58" s="622" t="s">
        <v>71</v>
      </c>
      <c r="P58" s="422"/>
      <c r="Q58" s="424"/>
      <c r="S58" s="107">
        <f t="shared" si="0"/>
        <v>0</v>
      </c>
    </row>
    <row r="59" spans="1:19" ht="24" customHeight="1">
      <c r="A59" s="176"/>
      <c r="B59" s="270"/>
      <c r="C59" s="411"/>
      <c r="D59" s="708" t="s">
        <v>39</v>
      </c>
      <c r="E59" s="411"/>
      <c r="F59" s="622" t="s">
        <v>40</v>
      </c>
      <c r="G59" s="709"/>
      <c r="H59" s="413"/>
      <c r="I59" s="708" t="s">
        <v>71</v>
      </c>
      <c r="J59" s="424"/>
      <c r="K59" s="415"/>
      <c r="L59" s="416"/>
      <c r="M59" s="710"/>
      <c r="N59" s="417"/>
      <c r="O59" s="622" t="s">
        <v>71</v>
      </c>
      <c r="P59" s="422"/>
      <c r="Q59" s="424"/>
      <c r="S59" s="107">
        <f t="shared" si="0"/>
        <v>0</v>
      </c>
    </row>
    <row r="60" spans="1:19" ht="24" customHeight="1">
      <c r="A60" s="176"/>
      <c r="B60" s="270"/>
      <c r="C60" s="411"/>
      <c r="D60" s="708" t="s">
        <v>39</v>
      </c>
      <c r="E60" s="411"/>
      <c r="F60" s="622" t="s">
        <v>40</v>
      </c>
      <c r="G60" s="709"/>
      <c r="H60" s="413"/>
      <c r="I60" s="708" t="s">
        <v>71</v>
      </c>
      <c r="J60" s="424"/>
      <c r="K60" s="415"/>
      <c r="L60" s="416"/>
      <c r="M60" s="710"/>
      <c r="N60" s="417"/>
      <c r="O60" s="622" t="s">
        <v>71</v>
      </c>
      <c r="P60" s="422"/>
      <c r="Q60" s="424"/>
      <c r="S60" s="107">
        <f t="shared" si="0"/>
        <v>0</v>
      </c>
    </row>
    <row r="61" spans="1:19" ht="24" customHeight="1">
      <c r="A61" s="176"/>
      <c r="B61" s="270"/>
      <c r="C61" s="411"/>
      <c r="D61" s="708" t="s">
        <v>39</v>
      </c>
      <c r="E61" s="411"/>
      <c r="F61" s="622" t="s">
        <v>40</v>
      </c>
      <c r="G61" s="709"/>
      <c r="H61" s="413"/>
      <c r="I61" s="708" t="s">
        <v>71</v>
      </c>
      <c r="J61" s="424"/>
      <c r="K61" s="415"/>
      <c r="L61" s="416"/>
      <c r="M61" s="710"/>
      <c r="N61" s="417"/>
      <c r="O61" s="622" t="s">
        <v>71</v>
      </c>
      <c r="P61" s="422"/>
      <c r="Q61" s="424"/>
      <c r="S61" s="107">
        <f t="shared" si="0"/>
        <v>0</v>
      </c>
    </row>
    <row r="62" spans="1:19" ht="24" customHeight="1">
      <c r="A62" s="176"/>
      <c r="B62" s="270"/>
      <c r="C62" s="411"/>
      <c r="D62" s="708" t="s">
        <v>39</v>
      </c>
      <c r="E62" s="411"/>
      <c r="F62" s="622" t="s">
        <v>40</v>
      </c>
      <c r="G62" s="709"/>
      <c r="H62" s="413"/>
      <c r="I62" s="708" t="s">
        <v>71</v>
      </c>
      <c r="J62" s="424"/>
      <c r="K62" s="415"/>
      <c r="L62" s="416"/>
      <c r="M62" s="710"/>
      <c r="N62" s="417"/>
      <c r="O62" s="622" t="s">
        <v>71</v>
      </c>
      <c r="P62" s="422"/>
      <c r="Q62" s="424"/>
      <c r="S62" s="107">
        <f t="shared" si="0"/>
        <v>0</v>
      </c>
    </row>
    <row r="63" spans="1:19" ht="24" customHeight="1">
      <c r="A63" s="176"/>
      <c r="B63" s="270"/>
      <c r="C63" s="411"/>
      <c r="D63" s="708" t="s">
        <v>39</v>
      </c>
      <c r="E63" s="411"/>
      <c r="F63" s="622" t="s">
        <v>40</v>
      </c>
      <c r="G63" s="709"/>
      <c r="H63" s="413"/>
      <c r="I63" s="708" t="s">
        <v>71</v>
      </c>
      <c r="J63" s="424"/>
      <c r="K63" s="415"/>
      <c r="L63" s="416"/>
      <c r="M63" s="710"/>
      <c r="N63" s="417"/>
      <c r="O63" s="622" t="s">
        <v>71</v>
      </c>
      <c r="P63" s="422"/>
      <c r="Q63" s="424"/>
      <c r="S63" s="107">
        <f t="shared" si="0"/>
        <v>0</v>
      </c>
    </row>
    <row r="64" spans="1:19" ht="24" customHeight="1">
      <c r="A64" s="176"/>
      <c r="B64" s="270"/>
      <c r="C64" s="411"/>
      <c r="D64" s="708" t="s">
        <v>39</v>
      </c>
      <c r="E64" s="411"/>
      <c r="F64" s="622" t="s">
        <v>40</v>
      </c>
      <c r="G64" s="709"/>
      <c r="H64" s="413"/>
      <c r="I64" s="708" t="s">
        <v>71</v>
      </c>
      <c r="J64" s="424"/>
      <c r="K64" s="415"/>
      <c r="L64" s="416"/>
      <c r="M64" s="710"/>
      <c r="N64" s="417"/>
      <c r="O64" s="622" t="s">
        <v>71</v>
      </c>
      <c r="P64" s="422"/>
      <c r="Q64" s="424"/>
      <c r="S64" s="107">
        <f t="shared" si="0"/>
        <v>0</v>
      </c>
    </row>
    <row r="65" spans="1:19" ht="24" customHeight="1">
      <c r="A65" s="176"/>
      <c r="B65" s="270"/>
      <c r="C65" s="411"/>
      <c r="D65" s="708" t="s">
        <v>39</v>
      </c>
      <c r="E65" s="411"/>
      <c r="F65" s="622" t="s">
        <v>40</v>
      </c>
      <c r="G65" s="709"/>
      <c r="H65" s="413"/>
      <c r="I65" s="708" t="s">
        <v>71</v>
      </c>
      <c r="J65" s="424"/>
      <c r="K65" s="415"/>
      <c r="L65" s="416"/>
      <c r="M65" s="710"/>
      <c r="N65" s="417"/>
      <c r="O65" s="622" t="s">
        <v>71</v>
      </c>
      <c r="P65" s="422"/>
      <c r="Q65" s="424"/>
      <c r="S65" s="107">
        <f t="shared" si="0"/>
        <v>0</v>
      </c>
    </row>
    <row r="66" spans="1:19" ht="24" customHeight="1">
      <c r="A66" s="176"/>
      <c r="B66" s="270"/>
      <c r="C66" s="411"/>
      <c r="D66" s="708" t="s">
        <v>39</v>
      </c>
      <c r="E66" s="411"/>
      <c r="F66" s="622" t="s">
        <v>40</v>
      </c>
      <c r="G66" s="709"/>
      <c r="H66" s="413"/>
      <c r="I66" s="708" t="s">
        <v>71</v>
      </c>
      <c r="J66" s="424"/>
      <c r="K66" s="415"/>
      <c r="L66" s="416"/>
      <c r="M66" s="710"/>
      <c r="N66" s="417"/>
      <c r="O66" s="622" t="s">
        <v>71</v>
      </c>
      <c r="P66" s="422"/>
      <c r="Q66" s="424"/>
      <c r="S66" s="107">
        <f t="shared" si="0"/>
        <v>0</v>
      </c>
    </row>
    <row r="67" spans="1:19" ht="24" customHeight="1">
      <c r="A67" s="176"/>
      <c r="B67" s="270"/>
      <c r="C67" s="411"/>
      <c r="D67" s="708" t="s">
        <v>39</v>
      </c>
      <c r="E67" s="411"/>
      <c r="F67" s="622" t="s">
        <v>40</v>
      </c>
      <c r="G67" s="709"/>
      <c r="H67" s="413"/>
      <c r="I67" s="708" t="s">
        <v>71</v>
      </c>
      <c r="J67" s="424"/>
      <c r="K67" s="415"/>
      <c r="L67" s="416"/>
      <c r="M67" s="710"/>
      <c r="N67" s="417"/>
      <c r="O67" s="622" t="s">
        <v>71</v>
      </c>
      <c r="P67" s="422"/>
      <c r="Q67" s="424"/>
      <c r="S67" s="107">
        <f t="shared" si="0"/>
        <v>0</v>
      </c>
    </row>
    <row r="68" spans="1:19" ht="24" customHeight="1">
      <c r="A68" s="176"/>
      <c r="B68" s="270"/>
      <c r="C68" s="411"/>
      <c r="D68" s="708" t="s">
        <v>39</v>
      </c>
      <c r="E68" s="411"/>
      <c r="F68" s="622" t="s">
        <v>40</v>
      </c>
      <c r="G68" s="709"/>
      <c r="H68" s="413"/>
      <c r="I68" s="708" t="s">
        <v>71</v>
      </c>
      <c r="J68" s="424"/>
      <c r="K68" s="415"/>
      <c r="L68" s="416"/>
      <c r="M68" s="710"/>
      <c r="N68" s="417"/>
      <c r="O68" s="622" t="s">
        <v>71</v>
      </c>
      <c r="P68" s="422"/>
      <c r="Q68" s="424"/>
      <c r="S68" s="107">
        <f t="shared" si="0"/>
        <v>0</v>
      </c>
    </row>
    <row r="69" spans="1:19" ht="24" customHeight="1">
      <c r="A69" s="176"/>
      <c r="B69" s="270"/>
      <c r="C69" s="411"/>
      <c r="D69" s="708" t="s">
        <v>39</v>
      </c>
      <c r="E69" s="411"/>
      <c r="F69" s="622" t="s">
        <v>40</v>
      </c>
      <c r="G69" s="709"/>
      <c r="H69" s="413"/>
      <c r="I69" s="708" t="s">
        <v>71</v>
      </c>
      <c r="J69" s="424"/>
      <c r="K69" s="415"/>
      <c r="L69" s="416"/>
      <c r="M69" s="710"/>
      <c r="N69" s="417"/>
      <c r="O69" s="622" t="s">
        <v>71</v>
      </c>
      <c r="P69" s="422"/>
      <c r="Q69" s="424"/>
      <c r="S69" s="107">
        <f t="shared" si="0"/>
        <v>0</v>
      </c>
    </row>
    <row r="70" spans="1:19" ht="24" customHeight="1">
      <c r="A70" s="176"/>
      <c r="B70" s="270"/>
      <c r="C70" s="411"/>
      <c r="D70" s="708" t="s">
        <v>39</v>
      </c>
      <c r="E70" s="411"/>
      <c r="F70" s="622" t="s">
        <v>40</v>
      </c>
      <c r="G70" s="709"/>
      <c r="H70" s="413"/>
      <c r="I70" s="708" t="s">
        <v>71</v>
      </c>
      <c r="J70" s="424"/>
      <c r="K70" s="415"/>
      <c r="L70" s="416"/>
      <c r="M70" s="710"/>
      <c r="N70" s="417"/>
      <c r="O70" s="622" t="s">
        <v>71</v>
      </c>
      <c r="P70" s="422"/>
      <c r="Q70" s="424"/>
      <c r="S70" s="107">
        <f t="shared" si="0"/>
        <v>0</v>
      </c>
    </row>
    <row r="71" spans="1:19" ht="24" customHeight="1">
      <c r="A71" s="176"/>
      <c r="B71" s="270"/>
      <c r="C71" s="411"/>
      <c r="D71" s="708" t="s">
        <v>39</v>
      </c>
      <c r="E71" s="411"/>
      <c r="F71" s="622" t="s">
        <v>40</v>
      </c>
      <c r="G71" s="709"/>
      <c r="H71" s="413"/>
      <c r="I71" s="708" t="s">
        <v>71</v>
      </c>
      <c r="J71" s="424"/>
      <c r="K71" s="415"/>
      <c r="L71" s="416"/>
      <c r="M71" s="710"/>
      <c r="N71" s="417"/>
      <c r="O71" s="622" t="s">
        <v>71</v>
      </c>
      <c r="P71" s="422"/>
      <c r="Q71" s="424"/>
      <c r="S71" s="107">
        <f t="shared" si="0"/>
        <v>0</v>
      </c>
    </row>
    <row r="72" spans="1:19" ht="24" customHeight="1">
      <c r="A72" s="176"/>
      <c r="B72" s="270"/>
      <c r="C72" s="411"/>
      <c r="D72" s="708" t="s">
        <v>39</v>
      </c>
      <c r="E72" s="411"/>
      <c r="F72" s="622" t="s">
        <v>40</v>
      </c>
      <c r="G72" s="709"/>
      <c r="H72" s="413"/>
      <c r="I72" s="708" t="s">
        <v>71</v>
      </c>
      <c r="J72" s="424"/>
      <c r="K72" s="415"/>
      <c r="L72" s="416"/>
      <c r="M72" s="710"/>
      <c r="N72" s="417"/>
      <c r="O72" s="622" t="s">
        <v>71</v>
      </c>
      <c r="P72" s="422"/>
      <c r="Q72" s="424"/>
      <c r="S72" s="107">
        <f t="shared" si="0"/>
        <v>0</v>
      </c>
    </row>
    <row r="73" spans="1:19" ht="24" customHeight="1">
      <c r="A73" s="176"/>
      <c r="B73" s="270"/>
      <c r="C73" s="411"/>
      <c r="D73" s="708" t="s">
        <v>39</v>
      </c>
      <c r="E73" s="411"/>
      <c r="F73" s="622" t="s">
        <v>40</v>
      </c>
      <c r="G73" s="709"/>
      <c r="H73" s="413"/>
      <c r="I73" s="708" t="s">
        <v>71</v>
      </c>
      <c r="J73" s="424"/>
      <c r="K73" s="415"/>
      <c r="L73" s="416"/>
      <c r="M73" s="710"/>
      <c r="N73" s="417"/>
      <c r="O73" s="622" t="s">
        <v>71</v>
      </c>
      <c r="P73" s="422"/>
      <c r="Q73" s="424"/>
      <c r="S73" s="107">
        <f t="shared" si="0"/>
        <v>0</v>
      </c>
    </row>
    <row r="74" spans="1:19" ht="24" customHeight="1">
      <c r="A74" s="176"/>
      <c r="B74" s="270"/>
      <c r="C74" s="411"/>
      <c r="D74" s="708" t="s">
        <v>39</v>
      </c>
      <c r="E74" s="411"/>
      <c r="F74" s="622" t="s">
        <v>40</v>
      </c>
      <c r="G74" s="709"/>
      <c r="H74" s="413"/>
      <c r="I74" s="708" t="s">
        <v>71</v>
      </c>
      <c r="J74" s="424"/>
      <c r="K74" s="415"/>
      <c r="L74" s="416"/>
      <c r="M74" s="710"/>
      <c r="N74" s="417"/>
      <c r="O74" s="622" t="s">
        <v>71</v>
      </c>
      <c r="P74" s="422"/>
      <c r="Q74" s="424"/>
      <c r="S74" s="107">
        <f aca="true" t="shared" si="1" ref="S74:S90">ROUNDDOWN(L74*N74,1)</f>
        <v>0</v>
      </c>
    </row>
    <row r="75" spans="1:19" ht="24" customHeight="1">
      <c r="A75" s="176"/>
      <c r="B75" s="270"/>
      <c r="C75" s="411"/>
      <c r="D75" s="708" t="s">
        <v>39</v>
      </c>
      <c r="E75" s="411"/>
      <c r="F75" s="622" t="s">
        <v>40</v>
      </c>
      <c r="G75" s="709"/>
      <c r="H75" s="413"/>
      <c r="I75" s="708" t="s">
        <v>71</v>
      </c>
      <c r="J75" s="424"/>
      <c r="K75" s="415"/>
      <c r="L75" s="416"/>
      <c r="M75" s="710"/>
      <c r="N75" s="417"/>
      <c r="O75" s="622" t="s">
        <v>71</v>
      </c>
      <c r="P75" s="422"/>
      <c r="Q75" s="424"/>
      <c r="S75" s="107">
        <f t="shared" si="1"/>
        <v>0</v>
      </c>
    </row>
    <row r="76" spans="1:19" ht="24" customHeight="1">
      <c r="A76" s="176"/>
      <c r="B76" s="270"/>
      <c r="C76" s="411"/>
      <c r="D76" s="708" t="s">
        <v>39</v>
      </c>
      <c r="E76" s="411"/>
      <c r="F76" s="622" t="s">
        <v>40</v>
      </c>
      <c r="G76" s="709"/>
      <c r="H76" s="413"/>
      <c r="I76" s="708" t="s">
        <v>71</v>
      </c>
      <c r="J76" s="424"/>
      <c r="K76" s="415"/>
      <c r="L76" s="416"/>
      <c r="M76" s="710"/>
      <c r="N76" s="417"/>
      <c r="O76" s="622" t="s">
        <v>71</v>
      </c>
      <c r="P76" s="422"/>
      <c r="Q76" s="424"/>
      <c r="S76" s="107">
        <f t="shared" si="1"/>
        <v>0</v>
      </c>
    </row>
    <row r="77" spans="1:19" ht="24" customHeight="1">
      <c r="A77" s="176"/>
      <c r="B77" s="270"/>
      <c r="C77" s="411"/>
      <c r="D77" s="708" t="s">
        <v>39</v>
      </c>
      <c r="E77" s="411"/>
      <c r="F77" s="622" t="s">
        <v>40</v>
      </c>
      <c r="G77" s="709"/>
      <c r="H77" s="413"/>
      <c r="I77" s="708" t="s">
        <v>71</v>
      </c>
      <c r="J77" s="424"/>
      <c r="K77" s="415"/>
      <c r="L77" s="416"/>
      <c r="M77" s="710"/>
      <c r="N77" s="417"/>
      <c r="O77" s="622" t="s">
        <v>71</v>
      </c>
      <c r="P77" s="422"/>
      <c r="Q77" s="424"/>
      <c r="S77" s="107">
        <f t="shared" si="1"/>
        <v>0</v>
      </c>
    </row>
    <row r="78" spans="1:19" ht="24" customHeight="1">
      <c r="A78" s="176"/>
      <c r="B78" s="270"/>
      <c r="C78" s="411"/>
      <c r="D78" s="708" t="s">
        <v>39</v>
      </c>
      <c r="E78" s="411"/>
      <c r="F78" s="622" t="s">
        <v>40</v>
      </c>
      <c r="G78" s="709"/>
      <c r="H78" s="413"/>
      <c r="I78" s="708" t="s">
        <v>71</v>
      </c>
      <c r="J78" s="424"/>
      <c r="K78" s="415"/>
      <c r="L78" s="416"/>
      <c r="M78" s="710"/>
      <c r="N78" s="417"/>
      <c r="O78" s="622" t="s">
        <v>71</v>
      </c>
      <c r="P78" s="422"/>
      <c r="Q78" s="424"/>
      <c r="S78" s="107">
        <f t="shared" si="1"/>
        <v>0</v>
      </c>
    </row>
    <row r="79" spans="1:19" ht="24" customHeight="1">
      <c r="A79" s="176"/>
      <c r="B79" s="270"/>
      <c r="C79" s="411"/>
      <c r="D79" s="708" t="s">
        <v>39</v>
      </c>
      <c r="E79" s="411"/>
      <c r="F79" s="622" t="s">
        <v>40</v>
      </c>
      <c r="G79" s="709"/>
      <c r="H79" s="413"/>
      <c r="I79" s="708" t="s">
        <v>71</v>
      </c>
      <c r="J79" s="424"/>
      <c r="K79" s="415"/>
      <c r="L79" s="416"/>
      <c r="M79" s="710"/>
      <c r="N79" s="417"/>
      <c r="O79" s="622" t="s">
        <v>71</v>
      </c>
      <c r="P79" s="422"/>
      <c r="Q79" s="424"/>
      <c r="S79" s="107">
        <f t="shared" si="1"/>
        <v>0</v>
      </c>
    </row>
    <row r="80" spans="1:19" ht="24" customHeight="1">
      <c r="A80" s="176"/>
      <c r="B80" s="270"/>
      <c r="C80" s="411"/>
      <c r="D80" s="708" t="s">
        <v>39</v>
      </c>
      <c r="E80" s="411"/>
      <c r="F80" s="622" t="s">
        <v>40</v>
      </c>
      <c r="G80" s="709"/>
      <c r="H80" s="413"/>
      <c r="I80" s="708" t="s">
        <v>71</v>
      </c>
      <c r="J80" s="424"/>
      <c r="K80" s="415"/>
      <c r="L80" s="416"/>
      <c r="M80" s="710"/>
      <c r="N80" s="417"/>
      <c r="O80" s="622" t="s">
        <v>71</v>
      </c>
      <c r="P80" s="422"/>
      <c r="Q80" s="424"/>
      <c r="S80" s="107">
        <f t="shared" si="1"/>
        <v>0</v>
      </c>
    </row>
    <row r="81" spans="1:19" ht="24" customHeight="1">
      <c r="A81" s="176"/>
      <c r="B81" s="270"/>
      <c r="C81" s="411"/>
      <c r="D81" s="708" t="s">
        <v>39</v>
      </c>
      <c r="E81" s="411"/>
      <c r="F81" s="622" t="s">
        <v>40</v>
      </c>
      <c r="G81" s="709"/>
      <c r="H81" s="413"/>
      <c r="I81" s="708" t="s">
        <v>71</v>
      </c>
      <c r="J81" s="424"/>
      <c r="K81" s="415"/>
      <c r="L81" s="416"/>
      <c r="M81" s="710"/>
      <c r="N81" s="417"/>
      <c r="O81" s="622" t="s">
        <v>71</v>
      </c>
      <c r="P81" s="422"/>
      <c r="Q81" s="424"/>
      <c r="S81" s="107">
        <f t="shared" si="1"/>
        <v>0</v>
      </c>
    </row>
    <row r="82" spans="1:19" ht="24" customHeight="1">
      <c r="A82" s="176"/>
      <c r="B82" s="270"/>
      <c r="C82" s="411"/>
      <c r="D82" s="708" t="s">
        <v>39</v>
      </c>
      <c r="E82" s="411"/>
      <c r="F82" s="622" t="s">
        <v>40</v>
      </c>
      <c r="G82" s="709"/>
      <c r="H82" s="413"/>
      <c r="I82" s="708" t="s">
        <v>71</v>
      </c>
      <c r="J82" s="424"/>
      <c r="K82" s="415"/>
      <c r="L82" s="416"/>
      <c r="M82" s="710"/>
      <c r="N82" s="417"/>
      <c r="O82" s="622" t="s">
        <v>71</v>
      </c>
      <c r="P82" s="422"/>
      <c r="Q82" s="424"/>
      <c r="S82" s="107">
        <f>ROUNDDOWN(L82*N82,1)</f>
        <v>0</v>
      </c>
    </row>
    <row r="83" spans="1:19" ht="24" customHeight="1">
      <c r="A83" s="176"/>
      <c r="B83" s="270"/>
      <c r="C83" s="411"/>
      <c r="D83" s="708" t="s">
        <v>39</v>
      </c>
      <c r="E83" s="411"/>
      <c r="F83" s="622" t="s">
        <v>40</v>
      </c>
      <c r="G83" s="709"/>
      <c r="H83" s="413"/>
      <c r="I83" s="708" t="s">
        <v>71</v>
      </c>
      <c r="J83" s="424"/>
      <c r="K83" s="415"/>
      <c r="L83" s="416"/>
      <c r="M83" s="710"/>
      <c r="N83" s="417"/>
      <c r="O83" s="622" t="s">
        <v>71</v>
      </c>
      <c r="P83" s="422"/>
      <c r="Q83" s="424"/>
      <c r="S83" s="107">
        <f>ROUNDDOWN(L83*N83,1)</f>
        <v>0</v>
      </c>
    </row>
    <row r="84" spans="1:19" ht="24" customHeight="1">
      <c r="A84" s="176"/>
      <c r="B84" s="270"/>
      <c r="C84" s="411"/>
      <c r="D84" s="708" t="s">
        <v>39</v>
      </c>
      <c r="E84" s="411"/>
      <c r="F84" s="622" t="s">
        <v>40</v>
      </c>
      <c r="G84" s="709"/>
      <c r="H84" s="413"/>
      <c r="I84" s="708" t="s">
        <v>71</v>
      </c>
      <c r="J84" s="424"/>
      <c r="K84" s="415"/>
      <c r="L84" s="416"/>
      <c r="M84" s="710"/>
      <c r="N84" s="417"/>
      <c r="O84" s="622" t="s">
        <v>71</v>
      </c>
      <c r="P84" s="422"/>
      <c r="Q84" s="424"/>
      <c r="S84" s="107">
        <f>ROUNDDOWN(L84*N84,1)</f>
        <v>0</v>
      </c>
    </row>
    <row r="85" spans="1:19" ht="24" customHeight="1">
      <c r="A85" s="176"/>
      <c r="B85" s="270"/>
      <c r="C85" s="411"/>
      <c r="D85" s="708" t="s">
        <v>39</v>
      </c>
      <c r="E85" s="411"/>
      <c r="F85" s="622" t="s">
        <v>40</v>
      </c>
      <c r="G85" s="709"/>
      <c r="H85" s="413"/>
      <c r="I85" s="708" t="s">
        <v>71</v>
      </c>
      <c r="J85" s="424"/>
      <c r="K85" s="415"/>
      <c r="L85" s="416"/>
      <c r="M85" s="710"/>
      <c r="N85" s="417"/>
      <c r="O85" s="622" t="s">
        <v>71</v>
      </c>
      <c r="P85" s="422"/>
      <c r="Q85" s="424"/>
      <c r="S85" s="107">
        <f t="shared" si="1"/>
        <v>0</v>
      </c>
    </row>
    <row r="86" spans="1:19" ht="24" customHeight="1">
      <c r="A86" s="176"/>
      <c r="B86" s="270"/>
      <c r="C86" s="411"/>
      <c r="D86" s="708" t="s">
        <v>39</v>
      </c>
      <c r="E86" s="411"/>
      <c r="F86" s="622" t="s">
        <v>40</v>
      </c>
      <c r="G86" s="709"/>
      <c r="H86" s="413"/>
      <c r="I86" s="708" t="s">
        <v>71</v>
      </c>
      <c r="J86" s="424"/>
      <c r="K86" s="415"/>
      <c r="L86" s="416"/>
      <c r="M86" s="710"/>
      <c r="N86" s="417"/>
      <c r="O86" s="622" t="s">
        <v>71</v>
      </c>
      <c r="P86" s="422"/>
      <c r="Q86" s="424"/>
      <c r="S86" s="107">
        <f t="shared" si="1"/>
        <v>0</v>
      </c>
    </row>
    <row r="87" spans="1:19" ht="24" customHeight="1">
      <c r="A87" s="176"/>
      <c r="B87" s="270"/>
      <c r="C87" s="411"/>
      <c r="D87" s="708" t="s">
        <v>39</v>
      </c>
      <c r="E87" s="411"/>
      <c r="F87" s="622" t="s">
        <v>40</v>
      </c>
      <c r="G87" s="709"/>
      <c r="H87" s="413"/>
      <c r="I87" s="708" t="s">
        <v>71</v>
      </c>
      <c r="J87" s="424"/>
      <c r="K87" s="415"/>
      <c r="L87" s="416"/>
      <c r="M87" s="710"/>
      <c r="N87" s="417"/>
      <c r="O87" s="622" t="s">
        <v>71</v>
      </c>
      <c r="P87" s="422"/>
      <c r="Q87" s="424"/>
      <c r="S87" s="107">
        <f t="shared" si="1"/>
        <v>0</v>
      </c>
    </row>
    <row r="88" spans="1:19" ht="24" customHeight="1">
      <c r="A88" s="176"/>
      <c r="B88" s="270"/>
      <c r="C88" s="411"/>
      <c r="D88" s="708" t="s">
        <v>39</v>
      </c>
      <c r="E88" s="411"/>
      <c r="F88" s="622" t="s">
        <v>40</v>
      </c>
      <c r="G88" s="709"/>
      <c r="H88" s="413"/>
      <c r="I88" s="708" t="s">
        <v>71</v>
      </c>
      <c r="J88" s="424"/>
      <c r="K88" s="415"/>
      <c r="L88" s="416"/>
      <c r="M88" s="710"/>
      <c r="N88" s="417"/>
      <c r="O88" s="622" t="s">
        <v>71</v>
      </c>
      <c r="P88" s="422"/>
      <c r="Q88" s="424"/>
      <c r="S88" s="107">
        <f>ROUNDDOWN(L88*N88,1)</f>
        <v>0</v>
      </c>
    </row>
    <row r="89" spans="1:19" ht="24" customHeight="1">
      <c r="A89" s="176"/>
      <c r="B89" s="270"/>
      <c r="C89" s="411"/>
      <c r="D89" s="708" t="s">
        <v>39</v>
      </c>
      <c r="E89" s="411"/>
      <c r="F89" s="622" t="s">
        <v>40</v>
      </c>
      <c r="G89" s="709"/>
      <c r="H89" s="413"/>
      <c r="I89" s="708" t="s">
        <v>71</v>
      </c>
      <c r="J89" s="424"/>
      <c r="K89" s="415"/>
      <c r="L89" s="416"/>
      <c r="M89" s="710"/>
      <c r="N89" s="417"/>
      <c r="O89" s="622" t="s">
        <v>71</v>
      </c>
      <c r="P89" s="422"/>
      <c r="Q89" s="424"/>
      <c r="S89" s="107">
        <f t="shared" si="1"/>
        <v>0</v>
      </c>
    </row>
    <row r="90" spans="1:19" ht="24" customHeight="1">
      <c r="A90" s="176"/>
      <c r="B90" s="267"/>
      <c r="C90" s="412"/>
      <c r="D90" s="711" t="s">
        <v>39</v>
      </c>
      <c r="E90" s="412"/>
      <c r="F90" s="712" t="s">
        <v>40</v>
      </c>
      <c r="G90" s="713"/>
      <c r="H90" s="414"/>
      <c r="I90" s="711" t="s">
        <v>71</v>
      </c>
      <c r="J90" s="425"/>
      <c r="K90" s="418"/>
      <c r="L90" s="419"/>
      <c r="M90" s="714"/>
      <c r="N90" s="420"/>
      <c r="O90" s="712" t="s">
        <v>71</v>
      </c>
      <c r="P90" s="423"/>
      <c r="Q90" s="425"/>
      <c r="S90" s="107">
        <f t="shared" si="1"/>
        <v>0</v>
      </c>
    </row>
  </sheetData>
  <sheetProtection password="C7FC" sheet="1" autoFilter="0"/>
  <protectedRanges>
    <protectedRange sqref="C9:C90 F9 F9 E9:E90 H9:H90 J9:L90 N9:N90 P9:Q90" name="範囲2"/>
  </protectedRanges>
  <mergeCells count="9">
    <mergeCell ref="C6:F7"/>
    <mergeCell ref="M7:O7"/>
    <mergeCell ref="L5:O5"/>
    <mergeCell ref="C2:J2"/>
    <mergeCell ref="L3:Q3"/>
    <mergeCell ref="Q6:Q7"/>
    <mergeCell ref="P6:P7"/>
    <mergeCell ref="J6:J7"/>
    <mergeCell ref="G6:I7"/>
  </mergeCells>
  <dataValidations count="1">
    <dataValidation type="list" allowBlank="1" showInputMessage="1" showErrorMessage="1" sqref="P9:P90">
      <formula1>$U$9:$U$10</formula1>
    </dataValidation>
  </dataValidations>
  <printOptions horizontalCentered="1"/>
  <pageMargins left="0.8267716535433072" right="0.1968503937007874" top="0.9055118110236221" bottom="0.3937007874015748" header="0.5118110236220472" footer="0.15748031496062992"/>
  <pageSetup horizontalDpi="600" verticalDpi="600" orientation="portrait" paperSize="9" scale="74"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CCFFCC"/>
  </sheetPr>
  <dimension ref="C1:M127"/>
  <sheetViews>
    <sheetView view="pageBreakPreview" zoomScaleSheetLayoutView="100" zoomScalePageLayoutView="0" workbookViewId="0" topLeftCell="A1">
      <pane ySplit="5" topLeftCell="A6" activePane="bottomLeft" state="frozen"/>
      <selection pane="topLeft" activeCell="E6" sqref="E6"/>
      <selection pane="bottomLeft" activeCell="H3" sqref="H3:K3"/>
    </sheetView>
  </sheetViews>
  <sheetFormatPr defaultColWidth="9.00390625" defaultRowHeight="18" customHeight="1"/>
  <cols>
    <col min="1" max="2" width="2.00390625" style="1" customWidth="1"/>
    <col min="3" max="3" width="5.125" style="1" customWidth="1"/>
    <col min="4" max="4" width="1.625" style="1" customWidth="1"/>
    <col min="5" max="5" width="16.625" style="1" customWidth="1"/>
    <col min="6" max="6" width="1.12109375" style="1" customWidth="1"/>
    <col min="7" max="7" width="6.75390625" style="1" customWidth="1"/>
    <col min="8" max="8" width="11.75390625" style="1" customWidth="1"/>
    <col min="9" max="9" width="16.50390625" style="1" customWidth="1"/>
    <col min="10" max="10" width="9.25390625" style="1" customWidth="1"/>
    <col min="11" max="11" width="12.625" style="1" customWidth="1"/>
    <col min="12" max="12" width="9.00390625" style="1" customWidth="1"/>
    <col min="13" max="13" width="3.50390625" style="1" hidden="1" customWidth="1"/>
    <col min="14" max="16384" width="9.00390625" style="1" customWidth="1"/>
  </cols>
  <sheetData>
    <row r="1" ht="18" customHeight="1">
      <c r="C1" s="1" t="s">
        <v>195</v>
      </c>
    </row>
    <row r="2" spans="3:13" ht="18" customHeight="1">
      <c r="C2" s="73" t="s">
        <v>680</v>
      </c>
      <c r="D2" s="73"/>
      <c r="E2" s="73"/>
      <c r="F2" s="73"/>
      <c r="M2" s="1" t="s">
        <v>389</v>
      </c>
    </row>
    <row r="3" spans="7:13" ht="18" customHeight="1">
      <c r="G3" s="3" t="s">
        <v>173</v>
      </c>
      <c r="H3" s="808">
        <f>'基本情報'!G8</f>
        <v>0</v>
      </c>
      <c r="I3" s="809"/>
      <c r="J3" s="809"/>
      <c r="K3" s="810"/>
      <c r="M3" s="1" t="s">
        <v>387</v>
      </c>
    </row>
    <row r="5" spans="3:13" ht="18" customHeight="1">
      <c r="C5" s="75" t="s">
        <v>160</v>
      </c>
      <c r="D5" s="41"/>
      <c r="E5" s="63" t="s">
        <v>135</v>
      </c>
      <c r="F5" s="76"/>
      <c r="G5" s="75" t="s">
        <v>147</v>
      </c>
      <c r="H5" s="75" t="s">
        <v>148</v>
      </c>
      <c r="I5" s="75" t="s">
        <v>149</v>
      </c>
      <c r="J5" s="75" t="s">
        <v>388</v>
      </c>
      <c r="K5" s="75" t="s">
        <v>86</v>
      </c>
      <c r="M5" s="1" t="s">
        <v>390</v>
      </c>
    </row>
    <row r="6" spans="3:11" ht="18" customHeight="1">
      <c r="C6" s="385">
        <v>1</v>
      </c>
      <c r="D6" s="386"/>
      <c r="E6" s="617"/>
      <c r="F6" s="618"/>
      <c r="G6" s="620"/>
      <c r="H6" s="723"/>
      <c r="I6" s="724"/>
      <c r="J6" s="619"/>
      <c r="K6" s="387"/>
    </row>
    <row r="7" spans="3:11" ht="18" customHeight="1">
      <c r="C7" s="388">
        <v>2</v>
      </c>
      <c r="D7" s="389"/>
      <c r="E7" s="621"/>
      <c r="F7" s="622"/>
      <c r="G7" s="624"/>
      <c r="H7" s="725"/>
      <c r="I7" s="726"/>
      <c r="J7" s="623"/>
      <c r="K7" s="390"/>
    </row>
    <row r="8" spans="3:11" ht="18" customHeight="1">
      <c r="C8" s="388">
        <v>3</v>
      </c>
      <c r="D8" s="389"/>
      <c r="E8" s="621"/>
      <c r="F8" s="622"/>
      <c r="G8" s="624"/>
      <c r="H8" s="725"/>
      <c r="I8" s="726"/>
      <c r="J8" s="623"/>
      <c r="K8" s="390"/>
    </row>
    <row r="9" spans="3:11" ht="18" customHeight="1">
      <c r="C9" s="388">
        <v>4</v>
      </c>
      <c r="D9" s="389"/>
      <c r="E9" s="621"/>
      <c r="F9" s="622"/>
      <c r="G9" s="624"/>
      <c r="H9" s="725"/>
      <c r="I9" s="726"/>
      <c r="J9" s="623"/>
      <c r="K9" s="390"/>
    </row>
    <row r="10" spans="3:11" ht="18" customHeight="1">
      <c r="C10" s="388">
        <v>5</v>
      </c>
      <c r="D10" s="389"/>
      <c r="E10" s="621"/>
      <c r="F10" s="622"/>
      <c r="G10" s="624"/>
      <c r="H10" s="725"/>
      <c r="I10" s="726"/>
      <c r="J10" s="623"/>
      <c r="K10" s="390"/>
    </row>
    <row r="11" spans="3:11" ht="18" customHeight="1">
      <c r="C11" s="388">
        <v>6</v>
      </c>
      <c r="D11" s="389"/>
      <c r="E11" s="621"/>
      <c r="F11" s="622"/>
      <c r="G11" s="624"/>
      <c r="H11" s="725"/>
      <c r="I11" s="726"/>
      <c r="J11" s="623"/>
      <c r="K11" s="390"/>
    </row>
    <row r="12" spans="3:11" ht="18" customHeight="1">
      <c r="C12" s="388">
        <v>7</v>
      </c>
      <c r="D12" s="389"/>
      <c r="E12" s="621"/>
      <c r="F12" s="622"/>
      <c r="G12" s="624"/>
      <c r="H12" s="725"/>
      <c r="I12" s="726"/>
      <c r="J12" s="623"/>
      <c r="K12" s="390"/>
    </row>
    <row r="13" spans="3:11" ht="18" customHeight="1">
      <c r="C13" s="388">
        <v>8</v>
      </c>
      <c r="D13" s="389"/>
      <c r="E13" s="621"/>
      <c r="F13" s="622"/>
      <c r="G13" s="624"/>
      <c r="H13" s="725"/>
      <c r="I13" s="726"/>
      <c r="J13" s="623"/>
      <c r="K13" s="390"/>
    </row>
    <row r="14" spans="3:11" ht="18" customHeight="1">
      <c r="C14" s="388">
        <v>9</v>
      </c>
      <c r="D14" s="389"/>
      <c r="E14" s="621"/>
      <c r="F14" s="622"/>
      <c r="G14" s="624"/>
      <c r="H14" s="725"/>
      <c r="I14" s="726"/>
      <c r="J14" s="623"/>
      <c r="K14" s="390"/>
    </row>
    <row r="15" spans="3:11" ht="18" customHeight="1">
      <c r="C15" s="388">
        <v>10</v>
      </c>
      <c r="D15" s="389"/>
      <c r="E15" s="621"/>
      <c r="F15" s="622"/>
      <c r="G15" s="624"/>
      <c r="H15" s="725"/>
      <c r="I15" s="726"/>
      <c r="J15" s="623"/>
      <c r="K15" s="390"/>
    </row>
    <row r="16" spans="3:11" ht="18" customHeight="1">
      <c r="C16" s="388">
        <v>11</v>
      </c>
      <c r="D16" s="389"/>
      <c r="E16" s="621"/>
      <c r="F16" s="622"/>
      <c r="G16" s="624"/>
      <c r="H16" s="725"/>
      <c r="I16" s="726"/>
      <c r="J16" s="390"/>
      <c r="K16" s="390"/>
    </row>
    <row r="17" spans="3:11" ht="18" customHeight="1">
      <c r="C17" s="388">
        <v>12</v>
      </c>
      <c r="D17" s="389"/>
      <c r="E17" s="621"/>
      <c r="F17" s="622"/>
      <c r="G17" s="624"/>
      <c r="H17" s="725"/>
      <c r="I17" s="726"/>
      <c r="J17" s="390"/>
      <c r="K17" s="390"/>
    </row>
    <row r="18" spans="3:11" ht="18" customHeight="1">
      <c r="C18" s="388">
        <v>13</v>
      </c>
      <c r="D18" s="389"/>
      <c r="E18" s="621"/>
      <c r="F18" s="622"/>
      <c r="G18" s="624"/>
      <c r="H18" s="725"/>
      <c r="I18" s="726"/>
      <c r="J18" s="390"/>
      <c r="K18" s="390"/>
    </row>
    <row r="19" spans="3:11" ht="18" customHeight="1">
      <c r="C19" s="388">
        <v>14</v>
      </c>
      <c r="D19" s="389"/>
      <c r="E19" s="621"/>
      <c r="F19" s="622"/>
      <c r="G19" s="624"/>
      <c r="H19" s="725"/>
      <c r="I19" s="726"/>
      <c r="J19" s="390"/>
      <c r="K19" s="390"/>
    </row>
    <row r="20" spans="3:11" ht="18" customHeight="1">
      <c r="C20" s="388">
        <v>15</v>
      </c>
      <c r="D20" s="389"/>
      <c r="E20" s="621"/>
      <c r="F20" s="622"/>
      <c r="G20" s="624"/>
      <c r="H20" s="725"/>
      <c r="I20" s="726"/>
      <c r="J20" s="390"/>
      <c r="K20" s="390"/>
    </row>
    <row r="21" spans="3:11" ht="18" customHeight="1">
      <c r="C21" s="388">
        <v>16</v>
      </c>
      <c r="D21" s="389"/>
      <c r="E21" s="621"/>
      <c r="F21" s="622"/>
      <c r="G21" s="624"/>
      <c r="H21" s="725"/>
      <c r="I21" s="726"/>
      <c r="J21" s="390"/>
      <c r="K21" s="390"/>
    </row>
    <row r="22" spans="3:11" ht="18" customHeight="1">
      <c r="C22" s="388">
        <v>17</v>
      </c>
      <c r="D22" s="389"/>
      <c r="E22" s="621"/>
      <c r="F22" s="622"/>
      <c r="G22" s="624"/>
      <c r="H22" s="725"/>
      <c r="I22" s="726"/>
      <c r="J22" s="390"/>
      <c r="K22" s="390"/>
    </row>
    <row r="23" spans="3:11" ht="18" customHeight="1">
      <c r="C23" s="388">
        <v>18</v>
      </c>
      <c r="D23" s="389"/>
      <c r="E23" s="621"/>
      <c r="F23" s="622"/>
      <c r="G23" s="624"/>
      <c r="H23" s="725"/>
      <c r="I23" s="726"/>
      <c r="J23" s="390"/>
      <c r="K23" s="390"/>
    </row>
    <row r="24" spans="3:11" ht="18" customHeight="1">
      <c r="C24" s="388">
        <v>19</v>
      </c>
      <c r="D24" s="389"/>
      <c r="E24" s="621"/>
      <c r="F24" s="622"/>
      <c r="G24" s="624"/>
      <c r="H24" s="725"/>
      <c r="I24" s="726"/>
      <c r="J24" s="390"/>
      <c r="K24" s="390"/>
    </row>
    <row r="25" spans="3:11" ht="18" customHeight="1">
      <c r="C25" s="388">
        <v>20</v>
      </c>
      <c r="D25" s="389"/>
      <c r="E25" s="621"/>
      <c r="F25" s="622"/>
      <c r="G25" s="624"/>
      <c r="H25" s="725"/>
      <c r="I25" s="726"/>
      <c r="J25" s="390"/>
      <c r="K25" s="390"/>
    </row>
    <row r="26" spans="3:11" ht="18" customHeight="1">
      <c r="C26" s="388">
        <v>21</v>
      </c>
      <c r="D26" s="389"/>
      <c r="E26" s="621"/>
      <c r="F26" s="622"/>
      <c r="G26" s="624"/>
      <c r="H26" s="725"/>
      <c r="I26" s="726"/>
      <c r="J26" s="390"/>
      <c r="K26" s="390"/>
    </row>
    <row r="27" spans="3:11" ht="18" customHeight="1">
      <c r="C27" s="388">
        <v>22</v>
      </c>
      <c r="D27" s="389"/>
      <c r="E27" s="621"/>
      <c r="F27" s="622"/>
      <c r="G27" s="624"/>
      <c r="H27" s="725"/>
      <c r="I27" s="726"/>
      <c r="J27" s="390"/>
      <c r="K27" s="390"/>
    </row>
    <row r="28" spans="3:11" ht="18" customHeight="1">
      <c r="C28" s="388">
        <v>23</v>
      </c>
      <c r="D28" s="389"/>
      <c r="E28" s="621"/>
      <c r="F28" s="622"/>
      <c r="G28" s="624"/>
      <c r="H28" s="725"/>
      <c r="I28" s="726"/>
      <c r="J28" s="390"/>
      <c r="K28" s="390"/>
    </row>
    <row r="29" spans="3:11" ht="18" customHeight="1">
      <c r="C29" s="388">
        <v>24</v>
      </c>
      <c r="D29" s="389"/>
      <c r="E29" s="621"/>
      <c r="F29" s="622"/>
      <c r="G29" s="624"/>
      <c r="H29" s="725"/>
      <c r="I29" s="726"/>
      <c r="J29" s="390"/>
      <c r="K29" s="390"/>
    </row>
    <row r="30" spans="3:11" ht="18" customHeight="1">
      <c r="C30" s="388">
        <v>25</v>
      </c>
      <c r="D30" s="389"/>
      <c r="E30" s="621"/>
      <c r="F30" s="622"/>
      <c r="G30" s="624"/>
      <c r="H30" s="725"/>
      <c r="I30" s="726"/>
      <c r="J30" s="390"/>
      <c r="K30" s="390"/>
    </row>
    <row r="31" spans="3:11" ht="18" customHeight="1">
      <c r="C31" s="388">
        <v>26</v>
      </c>
      <c r="D31" s="389"/>
      <c r="E31" s="625"/>
      <c r="F31" s="622"/>
      <c r="G31" s="624"/>
      <c r="H31" s="725"/>
      <c r="I31" s="726"/>
      <c r="J31" s="390"/>
      <c r="K31" s="390"/>
    </row>
    <row r="32" spans="3:11" ht="18" customHeight="1">
      <c r="C32" s="388">
        <v>27</v>
      </c>
      <c r="D32" s="389"/>
      <c r="E32" s="625"/>
      <c r="F32" s="622"/>
      <c r="G32" s="624"/>
      <c r="H32" s="725"/>
      <c r="I32" s="726"/>
      <c r="J32" s="390"/>
      <c r="K32" s="390"/>
    </row>
    <row r="33" spans="3:11" ht="18" customHeight="1">
      <c r="C33" s="388">
        <v>28</v>
      </c>
      <c r="D33" s="389"/>
      <c r="E33" s="625"/>
      <c r="F33" s="622"/>
      <c r="G33" s="624"/>
      <c r="H33" s="725"/>
      <c r="I33" s="726"/>
      <c r="J33" s="390"/>
      <c r="K33" s="390"/>
    </row>
    <row r="34" spans="3:11" ht="18" customHeight="1">
      <c r="C34" s="388">
        <v>29</v>
      </c>
      <c r="D34" s="389"/>
      <c r="E34" s="625"/>
      <c r="F34" s="622"/>
      <c r="G34" s="624"/>
      <c r="H34" s="725"/>
      <c r="I34" s="726"/>
      <c r="J34" s="390"/>
      <c r="K34" s="390"/>
    </row>
    <row r="35" spans="3:11" ht="18" customHeight="1">
      <c r="C35" s="388">
        <v>30</v>
      </c>
      <c r="D35" s="389"/>
      <c r="E35" s="625"/>
      <c r="F35" s="622"/>
      <c r="G35" s="624"/>
      <c r="H35" s="725"/>
      <c r="I35" s="726"/>
      <c r="J35" s="390"/>
      <c r="K35" s="390"/>
    </row>
    <row r="36" spans="3:11" ht="18" customHeight="1">
      <c r="C36" s="388">
        <v>31</v>
      </c>
      <c r="D36" s="389"/>
      <c r="E36" s="297"/>
      <c r="F36" s="379"/>
      <c r="G36" s="426"/>
      <c r="H36" s="727"/>
      <c r="I36" s="726"/>
      <c r="J36" s="390"/>
      <c r="K36" s="390"/>
    </row>
    <row r="37" spans="3:11" ht="18" customHeight="1">
      <c r="C37" s="388">
        <v>32</v>
      </c>
      <c r="D37" s="389"/>
      <c r="E37" s="297"/>
      <c r="F37" s="379"/>
      <c r="G37" s="426"/>
      <c r="H37" s="727"/>
      <c r="I37" s="726"/>
      <c r="J37" s="390"/>
      <c r="K37" s="390"/>
    </row>
    <row r="38" spans="3:11" ht="18" customHeight="1">
      <c r="C38" s="388">
        <v>33</v>
      </c>
      <c r="D38" s="389"/>
      <c r="E38" s="297"/>
      <c r="F38" s="379"/>
      <c r="G38" s="426"/>
      <c r="H38" s="727"/>
      <c r="I38" s="726"/>
      <c r="J38" s="390"/>
      <c r="K38" s="390"/>
    </row>
    <row r="39" spans="3:11" ht="18" customHeight="1">
      <c r="C39" s="388">
        <v>34</v>
      </c>
      <c r="D39" s="389"/>
      <c r="E39" s="297"/>
      <c r="F39" s="379"/>
      <c r="G39" s="426"/>
      <c r="H39" s="727"/>
      <c r="I39" s="726"/>
      <c r="J39" s="390"/>
      <c r="K39" s="390"/>
    </row>
    <row r="40" spans="3:11" ht="18" customHeight="1">
      <c r="C40" s="388">
        <v>35</v>
      </c>
      <c r="D40" s="389"/>
      <c r="E40" s="297"/>
      <c r="F40" s="379"/>
      <c r="G40" s="426"/>
      <c r="H40" s="727"/>
      <c r="I40" s="726"/>
      <c r="J40" s="390"/>
      <c r="K40" s="390"/>
    </row>
    <row r="41" spans="3:11" ht="18" customHeight="1">
      <c r="C41" s="388">
        <v>36</v>
      </c>
      <c r="D41" s="389"/>
      <c r="E41" s="297"/>
      <c r="F41" s="379"/>
      <c r="G41" s="426"/>
      <c r="H41" s="728"/>
      <c r="I41" s="726"/>
      <c r="J41" s="592"/>
      <c r="K41" s="390"/>
    </row>
    <row r="42" spans="3:11" ht="18" customHeight="1">
      <c r="C42" s="388">
        <v>37</v>
      </c>
      <c r="D42" s="389"/>
      <c r="E42" s="297"/>
      <c r="F42" s="379"/>
      <c r="G42" s="426"/>
      <c r="H42" s="728"/>
      <c r="I42" s="726"/>
      <c r="J42" s="592"/>
      <c r="K42" s="390"/>
    </row>
    <row r="43" spans="3:11" ht="18" customHeight="1">
      <c r="C43" s="388">
        <v>38</v>
      </c>
      <c r="D43" s="389"/>
      <c r="E43" s="297"/>
      <c r="F43" s="379"/>
      <c r="G43" s="426"/>
      <c r="H43" s="728"/>
      <c r="I43" s="726"/>
      <c r="J43" s="592"/>
      <c r="K43" s="390"/>
    </row>
    <row r="44" spans="3:11" ht="18" customHeight="1">
      <c r="C44" s="388">
        <v>39</v>
      </c>
      <c r="D44" s="389"/>
      <c r="E44" s="297"/>
      <c r="F44" s="379"/>
      <c r="G44" s="426"/>
      <c r="H44" s="728"/>
      <c r="I44" s="726"/>
      <c r="J44" s="592"/>
      <c r="K44" s="390"/>
    </row>
    <row r="45" spans="3:11" ht="18" customHeight="1">
      <c r="C45" s="388">
        <v>40</v>
      </c>
      <c r="D45" s="389"/>
      <c r="E45" s="297"/>
      <c r="F45" s="379"/>
      <c r="G45" s="426"/>
      <c r="H45" s="728"/>
      <c r="I45" s="726"/>
      <c r="J45" s="592"/>
      <c r="K45" s="390"/>
    </row>
    <row r="46" spans="3:11" ht="18" customHeight="1">
      <c r="C46" s="388">
        <v>41</v>
      </c>
      <c r="D46" s="391"/>
      <c r="E46" s="297"/>
      <c r="F46" s="392"/>
      <c r="G46" s="426"/>
      <c r="H46" s="728"/>
      <c r="I46" s="726"/>
      <c r="J46" s="592"/>
      <c r="K46" s="390"/>
    </row>
    <row r="47" spans="3:11" ht="18" customHeight="1">
      <c r="C47" s="388">
        <v>42</v>
      </c>
      <c r="D47" s="391"/>
      <c r="E47" s="297"/>
      <c r="F47" s="379"/>
      <c r="G47" s="426"/>
      <c r="H47" s="728"/>
      <c r="I47" s="726"/>
      <c r="J47" s="592"/>
      <c r="K47" s="390"/>
    </row>
    <row r="48" spans="3:11" ht="18" customHeight="1">
      <c r="C48" s="388">
        <v>43</v>
      </c>
      <c r="D48" s="391"/>
      <c r="E48" s="297"/>
      <c r="F48" s="379"/>
      <c r="G48" s="426"/>
      <c r="H48" s="728"/>
      <c r="I48" s="726"/>
      <c r="J48" s="592"/>
      <c r="K48" s="390"/>
    </row>
    <row r="49" spans="3:11" ht="18" customHeight="1">
      <c r="C49" s="388">
        <v>44</v>
      </c>
      <c r="D49" s="391"/>
      <c r="E49" s="297"/>
      <c r="F49" s="379"/>
      <c r="G49" s="426"/>
      <c r="H49" s="728"/>
      <c r="I49" s="726"/>
      <c r="J49" s="592"/>
      <c r="K49" s="390"/>
    </row>
    <row r="50" spans="3:11" ht="18" customHeight="1">
      <c r="C50" s="388">
        <v>45</v>
      </c>
      <c r="D50" s="391"/>
      <c r="E50" s="297"/>
      <c r="F50" s="379"/>
      <c r="G50" s="426"/>
      <c r="H50" s="728"/>
      <c r="I50" s="726"/>
      <c r="J50" s="592"/>
      <c r="K50" s="390"/>
    </row>
    <row r="51" spans="3:11" ht="18" customHeight="1">
      <c r="C51" s="388">
        <v>46</v>
      </c>
      <c r="D51" s="391"/>
      <c r="E51" s="297"/>
      <c r="F51" s="379"/>
      <c r="G51" s="426"/>
      <c r="H51" s="728"/>
      <c r="I51" s="726"/>
      <c r="J51" s="592"/>
      <c r="K51" s="390"/>
    </row>
    <row r="52" spans="3:11" ht="18" customHeight="1">
      <c r="C52" s="388">
        <v>47</v>
      </c>
      <c r="D52" s="391"/>
      <c r="E52" s="297"/>
      <c r="F52" s="379"/>
      <c r="G52" s="426"/>
      <c r="H52" s="728"/>
      <c r="I52" s="726"/>
      <c r="J52" s="592"/>
      <c r="K52" s="390"/>
    </row>
    <row r="53" spans="3:11" ht="18" customHeight="1">
      <c r="C53" s="388">
        <v>48</v>
      </c>
      <c r="D53" s="391"/>
      <c r="E53" s="297"/>
      <c r="F53" s="379"/>
      <c r="G53" s="426"/>
      <c r="H53" s="728"/>
      <c r="I53" s="726"/>
      <c r="J53" s="592"/>
      <c r="K53" s="390"/>
    </row>
    <row r="54" spans="3:11" ht="18" customHeight="1">
      <c r="C54" s="388">
        <v>49</v>
      </c>
      <c r="D54" s="391"/>
      <c r="E54" s="297"/>
      <c r="F54" s="379"/>
      <c r="G54" s="426"/>
      <c r="H54" s="728"/>
      <c r="I54" s="726"/>
      <c r="J54" s="592"/>
      <c r="K54" s="390"/>
    </row>
    <row r="55" spans="3:11" ht="18" customHeight="1">
      <c r="C55" s="388">
        <v>50</v>
      </c>
      <c r="D55" s="391"/>
      <c r="E55" s="297"/>
      <c r="F55" s="379"/>
      <c r="G55" s="426"/>
      <c r="H55" s="728"/>
      <c r="I55" s="726"/>
      <c r="J55" s="592"/>
      <c r="K55" s="390"/>
    </row>
    <row r="56" spans="3:11" ht="18" customHeight="1">
      <c r="C56" s="388">
        <v>51</v>
      </c>
      <c r="D56" s="391"/>
      <c r="E56" s="297"/>
      <c r="F56" s="379"/>
      <c r="G56" s="426"/>
      <c r="H56" s="728"/>
      <c r="I56" s="726"/>
      <c r="J56" s="592"/>
      <c r="K56" s="390"/>
    </row>
    <row r="57" spans="3:11" ht="18" customHeight="1">
      <c r="C57" s="388">
        <v>52</v>
      </c>
      <c r="D57" s="391"/>
      <c r="E57" s="297"/>
      <c r="F57" s="379"/>
      <c r="G57" s="426"/>
      <c r="H57" s="728"/>
      <c r="I57" s="726"/>
      <c r="J57" s="592"/>
      <c r="K57" s="390"/>
    </row>
    <row r="58" spans="3:11" ht="18" customHeight="1">
      <c r="C58" s="388">
        <v>53</v>
      </c>
      <c r="D58" s="391"/>
      <c r="E58" s="297"/>
      <c r="F58" s="379"/>
      <c r="G58" s="426"/>
      <c r="H58" s="728"/>
      <c r="I58" s="726"/>
      <c r="J58" s="592"/>
      <c r="K58" s="390"/>
    </row>
    <row r="59" spans="3:11" ht="18" customHeight="1">
      <c r="C59" s="388">
        <v>54</v>
      </c>
      <c r="D59" s="391"/>
      <c r="E59" s="297"/>
      <c r="F59" s="379"/>
      <c r="G59" s="426"/>
      <c r="H59" s="728"/>
      <c r="I59" s="726"/>
      <c r="J59" s="592"/>
      <c r="K59" s="390"/>
    </row>
    <row r="60" spans="3:11" ht="18" customHeight="1">
      <c r="C60" s="388">
        <v>55</v>
      </c>
      <c r="D60" s="391"/>
      <c r="E60" s="297"/>
      <c r="F60" s="379"/>
      <c r="G60" s="426"/>
      <c r="H60" s="728"/>
      <c r="I60" s="726"/>
      <c r="J60" s="592"/>
      <c r="K60" s="390"/>
    </row>
    <row r="61" spans="3:11" ht="18" customHeight="1">
      <c r="C61" s="388">
        <v>56</v>
      </c>
      <c r="D61" s="391"/>
      <c r="E61" s="297"/>
      <c r="F61" s="379"/>
      <c r="G61" s="426"/>
      <c r="H61" s="728"/>
      <c r="I61" s="726"/>
      <c r="J61" s="592"/>
      <c r="K61" s="390"/>
    </row>
    <row r="62" spans="3:11" ht="18" customHeight="1">
      <c r="C62" s="388">
        <v>57</v>
      </c>
      <c r="D62" s="391"/>
      <c r="E62" s="297"/>
      <c r="F62" s="379"/>
      <c r="G62" s="426"/>
      <c r="H62" s="728"/>
      <c r="I62" s="726"/>
      <c r="J62" s="592"/>
      <c r="K62" s="390"/>
    </row>
    <row r="63" spans="3:11" ht="18" customHeight="1">
      <c r="C63" s="388">
        <v>58</v>
      </c>
      <c r="D63" s="391"/>
      <c r="E63" s="297"/>
      <c r="F63" s="379"/>
      <c r="G63" s="426"/>
      <c r="H63" s="728"/>
      <c r="I63" s="726"/>
      <c r="J63" s="592"/>
      <c r="K63" s="390"/>
    </row>
    <row r="64" spans="3:11" ht="18" customHeight="1">
      <c r="C64" s="388">
        <v>59</v>
      </c>
      <c r="D64" s="391"/>
      <c r="E64" s="297"/>
      <c r="F64" s="379"/>
      <c r="G64" s="426"/>
      <c r="H64" s="728"/>
      <c r="I64" s="726"/>
      <c r="J64" s="592"/>
      <c r="K64" s="390"/>
    </row>
    <row r="65" spans="3:11" ht="18" customHeight="1">
      <c r="C65" s="388">
        <v>60</v>
      </c>
      <c r="D65" s="391"/>
      <c r="E65" s="297"/>
      <c r="F65" s="379"/>
      <c r="G65" s="426"/>
      <c r="H65" s="728"/>
      <c r="I65" s="726"/>
      <c r="J65" s="592"/>
      <c r="K65" s="390"/>
    </row>
    <row r="66" spans="3:11" ht="18" customHeight="1">
      <c r="C66" s="388">
        <v>61</v>
      </c>
      <c r="D66" s="391"/>
      <c r="E66" s="297"/>
      <c r="F66" s="379"/>
      <c r="G66" s="426"/>
      <c r="H66" s="728"/>
      <c r="I66" s="726"/>
      <c r="J66" s="592"/>
      <c r="K66" s="390"/>
    </row>
    <row r="67" spans="3:11" ht="18" customHeight="1">
      <c r="C67" s="388">
        <v>62</v>
      </c>
      <c r="D67" s="391"/>
      <c r="E67" s="297"/>
      <c r="F67" s="379"/>
      <c r="G67" s="426"/>
      <c r="H67" s="728"/>
      <c r="I67" s="726"/>
      <c r="J67" s="592"/>
      <c r="K67" s="390"/>
    </row>
    <row r="68" spans="3:11" ht="18" customHeight="1">
      <c r="C68" s="388">
        <v>63</v>
      </c>
      <c r="D68" s="391"/>
      <c r="E68" s="297"/>
      <c r="F68" s="379"/>
      <c r="G68" s="426"/>
      <c r="H68" s="728"/>
      <c r="I68" s="726"/>
      <c r="J68" s="592"/>
      <c r="K68" s="390"/>
    </row>
    <row r="69" spans="3:11" ht="18" customHeight="1">
      <c r="C69" s="388">
        <v>64</v>
      </c>
      <c r="D69" s="391"/>
      <c r="E69" s="297"/>
      <c r="F69" s="379"/>
      <c r="G69" s="426"/>
      <c r="H69" s="728"/>
      <c r="I69" s="726"/>
      <c r="J69" s="592"/>
      <c r="K69" s="390"/>
    </row>
    <row r="70" spans="3:11" ht="18" customHeight="1">
      <c r="C70" s="388">
        <v>65</v>
      </c>
      <c r="D70" s="391"/>
      <c r="E70" s="297"/>
      <c r="F70" s="379"/>
      <c r="G70" s="426"/>
      <c r="H70" s="728"/>
      <c r="I70" s="726"/>
      <c r="J70" s="592"/>
      <c r="K70" s="390"/>
    </row>
    <row r="71" spans="3:11" ht="18" customHeight="1">
      <c r="C71" s="388">
        <v>66</v>
      </c>
      <c r="D71" s="391"/>
      <c r="E71" s="297"/>
      <c r="F71" s="379"/>
      <c r="G71" s="426"/>
      <c r="H71" s="728"/>
      <c r="I71" s="726"/>
      <c r="J71" s="592"/>
      <c r="K71" s="390"/>
    </row>
    <row r="72" spans="3:11" ht="18" customHeight="1">
      <c r="C72" s="388">
        <v>67</v>
      </c>
      <c r="D72" s="391"/>
      <c r="E72" s="297"/>
      <c r="F72" s="379"/>
      <c r="G72" s="426"/>
      <c r="H72" s="728"/>
      <c r="I72" s="726"/>
      <c r="J72" s="592"/>
      <c r="K72" s="390"/>
    </row>
    <row r="73" spans="3:11" ht="18" customHeight="1">
      <c r="C73" s="388">
        <v>68</v>
      </c>
      <c r="D73" s="391"/>
      <c r="E73" s="297"/>
      <c r="F73" s="379"/>
      <c r="G73" s="426"/>
      <c r="H73" s="728"/>
      <c r="I73" s="726"/>
      <c r="J73" s="592"/>
      <c r="K73" s="390"/>
    </row>
    <row r="74" spans="3:11" ht="18" customHeight="1">
      <c r="C74" s="388">
        <v>69</v>
      </c>
      <c r="D74" s="391"/>
      <c r="E74" s="297"/>
      <c r="F74" s="379"/>
      <c r="G74" s="426"/>
      <c r="H74" s="728"/>
      <c r="I74" s="726"/>
      <c r="J74" s="592"/>
      <c r="K74" s="390"/>
    </row>
    <row r="75" spans="3:11" ht="18" customHeight="1">
      <c r="C75" s="388">
        <v>70</v>
      </c>
      <c r="D75" s="391"/>
      <c r="E75" s="297"/>
      <c r="F75" s="379"/>
      <c r="G75" s="426"/>
      <c r="H75" s="728"/>
      <c r="I75" s="726"/>
      <c r="J75" s="592"/>
      <c r="K75" s="390"/>
    </row>
    <row r="76" spans="3:11" ht="18" customHeight="1">
      <c r="C76" s="388">
        <v>71</v>
      </c>
      <c r="D76" s="391"/>
      <c r="E76" s="297"/>
      <c r="F76" s="379"/>
      <c r="G76" s="426"/>
      <c r="H76" s="728"/>
      <c r="I76" s="726"/>
      <c r="J76" s="592"/>
      <c r="K76" s="390"/>
    </row>
    <row r="77" spans="3:11" ht="18" customHeight="1">
      <c r="C77" s="388">
        <v>72</v>
      </c>
      <c r="D77" s="391"/>
      <c r="E77" s="297"/>
      <c r="F77" s="379"/>
      <c r="G77" s="426"/>
      <c r="H77" s="728"/>
      <c r="I77" s="726"/>
      <c r="J77" s="592"/>
      <c r="K77" s="390"/>
    </row>
    <row r="78" spans="3:11" ht="18" customHeight="1">
      <c r="C78" s="388">
        <v>73</v>
      </c>
      <c r="D78" s="391"/>
      <c r="E78" s="297"/>
      <c r="F78" s="379"/>
      <c r="G78" s="426"/>
      <c r="H78" s="728"/>
      <c r="I78" s="726"/>
      <c r="J78" s="592"/>
      <c r="K78" s="390"/>
    </row>
    <row r="79" spans="3:11" ht="18" customHeight="1">
      <c r="C79" s="388">
        <v>74</v>
      </c>
      <c r="D79" s="391"/>
      <c r="E79" s="297"/>
      <c r="F79" s="379"/>
      <c r="G79" s="426"/>
      <c r="H79" s="728"/>
      <c r="I79" s="726"/>
      <c r="J79" s="592"/>
      <c r="K79" s="390"/>
    </row>
    <row r="80" spans="3:11" ht="18" customHeight="1">
      <c r="C80" s="388">
        <v>75</v>
      </c>
      <c r="D80" s="391"/>
      <c r="E80" s="297"/>
      <c r="F80" s="379"/>
      <c r="G80" s="426"/>
      <c r="H80" s="728"/>
      <c r="I80" s="726"/>
      <c r="J80" s="592"/>
      <c r="K80" s="390"/>
    </row>
    <row r="81" spans="3:11" ht="18" customHeight="1">
      <c r="C81" s="388">
        <v>76</v>
      </c>
      <c r="D81" s="391"/>
      <c r="E81" s="297"/>
      <c r="F81" s="379"/>
      <c r="G81" s="426"/>
      <c r="H81" s="728"/>
      <c r="I81" s="726"/>
      <c r="J81" s="592"/>
      <c r="K81" s="390"/>
    </row>
    <row r="82" spans="3:11" ht="18" customHeight="1">
      <c r="C82" s="388">
        <v>77</v>
      </c>
      <c r="D82" s="391"/>
      <c r="E82" s="297"/>
      <c r="F82" s="379"/>
      <c r="G82" s="426"/>
      <c r="H82" s="728"/>
      <c r="I82" s="726"/>
      <c r="J82" s="592"/>
      <c r="K82" s="390"/>
    </row>
    <row r="83" spans="3:11" ht="18" customHeight="1">
      <c r="C83" s="388">
        <v>78</v>
      </c>
      <c r="D83" s="391"/>
      <c r="E83" s="297"/>
      <c r="F83" s="379"/>
      <c r="G83" s="426"/>
      <c r="H83" s="728"/>
      <c r="I83" s="726"/>
      <c r="J83" s="592"/>
      <c r="K83" s="390"/>
    </row>
    <row r="84" spans="3:11" ht="18" customHeight="1">
      <c r="C84" s="388">
        <v>79</v>
      </c>
      <c r="D84" s="391"/>
      <c r="E84" s="297"/>
      <c r="F84" s="379"/>
      <c r="G84" s="426"/>
      <c r="H84" s="728"/>
      <c r="I84" s="726"/>
      <c r="J84" s="592"/>
      <c r="K84" s="390"/>
    </row>
    <row r="85" spans="3:11" ht="18" customHeight="1">
      <c r="C85" s="388">
        <v>80</v>
      </c>
      <c r="D85" s="391"/>
      <c r="E85" s="297"/>
      <c r="F85" s="379"/>
      <c r="G85" s="426"/>
      <c r="H85" s="728"/>
      <c r="I85" s="726"/>
      <c r="J85" s="592"/>
      <c r="K85" s="390"/>
    </row>
    <row r="86" spans="3:11" ht="18" customHeight="1">
      <c r="C86" s="388">
        <v>81</v>
      </c>
      <c r="D86" s="391"/>
      <c r="E86" s="297"/>
      <c r="F86" s="392"/>
      <c r="G86" s="426"/>
      <c r="H86" s="728"/>
      <c r="I86" s="726"/>
      <c r="J86" s="592"/>
      <c r="K86" s="390"/>
    </row>
    <row r="87" spans="3:11" ht="18" customHeight="1">
      <c r="C87" s="388">
        <v>82</v>
      </c>
      <c r="D87" s="391"/>
      <c r="E87" s="297"/>
      <c r="F87" s="379"/>
      <c r="G87" s="426"/>
      <c r="H87" s="728"/>
      <c r="I87" s="726"/>
      <c r="J87" s="592"/>
      <c r="K87" s="390"/>
    </row>
    <row r="88" spans="3:11" ht="18" customHeight="1">
      <c r="C88" s="388">
        <v>83</v>
      </c>
      <c r="D88" s="391"/>
      <c r="E88" s="297"/>
      <c r="F88" s="379"/>
      <c r="G88" s="426"/>
      <c r="H88" s="728"/>
      <c r="I88" s="726"/>
      <c r="J88" s="592"/>
      <c r="K88" s="390"/>
    </row>
    <row r="89" spans="3:11" ht="18" customHeight="1">
      <c r="C89" s="388">
        <v>84</v>
      </c>
      <c r="D89" s="391"/>
      <c r="E89" s="297"/>
      <c r="F89" s="379"/>
      <c r="G89" s="426"/>
      <c r="H89" s="728"/>
      <c r="I89" s="726"/>
      <c r="J89" s="592"/>
      <c r="K89" s="390"/>
    </row>
    <row r="90" spans="3:11" ht="18" customHeight="1">
      <c r="C90" s="388">
        <v>85</v>
      </c>
      <c r="D90" s="391"/>
      <c r="E90" s="297"/>
      <c r="F90" s="379"/>
      <c r="G90" s="426"/>
      <c r="H90" s="728"/>
      <c r="I90" s="726"/>
      <c r="J90" s="592"/>
      <c r="K90" s="390"/>
    </row>
    <row r="91" spans="3:11" ht="18" customHeight="1">
      <c r="C91" s="388">
        <v>86</v>
      </c>
      <c r="D91" s="391"/>
      <c r="E91" s="297"/>
      <c r="F91" s="379"/>
      <c r="G91" s="426"/>
      <c r="H91" s="728"/>
      <c r="I91" s="726"/>
      <c r="J91" s="592"/>
      <c r="K91" s="390"/>
    </row>
    <row r="92" spans="3:11" ht="18" customHeight="1">
      <c r="C92" s="388">
        <v>87</v>
      </c>
      <c r="D92" s="391"/>
      <c r="E92" s="297"/>
      <c r="F92" s="379"/>
      <c r="G92" s="426"/>
      <c r="H92" s="728"/>
      <c r="I92" s="726"/>
      <c r="J92" s="592"/>
      <c r="K92" s="390"/>
    </row>
    <row r="93" spans="3:11" ht="18" customHeight="1">
      <c r="C93" s="388">
        <v>88</v>
      </c>
      <c r="D93" s="391"/>
      <c r="E93" s="297"/>
      <c r="F93" s="379"/>
      <c r="G93" s="426"/>
      <c r="H93" s="728"/>
      <c r="I93" s="726"/>
      <c r="J93" s="592"/>
      <c r="K93" s="390"/>
    </row>
    <row r="94" spans="3:11" ht="18" customHeight="1">
      <c r="C94" s="388">
        <v>89</v>
      </c>
      <c r="D94" s="391"/>
      <c r="E94" s="297"/>
      <c r="F94" s="379"/>
      <c r="G94" s="426"/>
      <c r="H94" s="728"/>
      <c r="I94" s="726"/>
      <c r="J94" s="592"/>
      <c r="K94" s="390"/>
    </row>
    <row r="95" spans="3:11" ht="18" customHeight="1">
      <c r="C95" s="388">
        <v>90</v>
      </c>
      <c r="D95" s="391"/>
      <c r="E95" s="297"/>
      <c r="F95" s="379"/>
      <c r="G95" s="426"/>
      <c r="H95" s="728"/>
      <c r="I95" s="726"/>
      <c r="J95" s="592"/>
      <c r="K95" s="390"/>
    </row>
    <row r="96" spans="3:11" ht="18" customHeight="1">
      <c r="C96" s="388">
        <v>91</v>
      </c>
      <c r="D96" s="391"/>
      <c r="E96" s="297"/>
      <c r="F96" s="379"/>
      <c r="G96" s="426"/>
      <c r="H96" s="728"/>
      <c r="I96" s="726"/>
      <c r="J96" s="592"/>
      <c r="K96" s="390"/>
    </row>
    <row r="97" spans="3:11" ht="18" customHeight="1">
      <c r="C97" s="388">
        <v>92</v>
      </c>
      <c r="D97" s="391"/>
      <c r="E97" s="297"/>
      <c r="F97" s="379"/>
      <c r="G97" s="426"/>
      <c r="H97" s="728"/>
      <c r="I97" s="726"/>
      <c r="J97" s="592"/>
      <c r="K97" s="390"/>
    </row>
    <row r="98" spans="3:11" ht="18" customHeight="1">
      <c r="C98" s="388">
        <v>93</v>
      </c>
      <c r="D98" s="391"/>
      <c r="E98" s="297"/>
      <c r="F98" s="379"/>
      <c r="G98" s="426"/>
      <c r="H98" s="728"/>
      <c r="I98" s="726"/>
      <c r="J98" s="592"/>
      <c r="K98" s="390"/>
    </row>
    <row r="99" spans="3:11" ht="18" customHeight="1">
      <c r="C99" s="388">
        <v>94</v>
      </c>
      <c r="D99" s="391"/>
      <c r="E99" s="297"/>
      <c r="F99" s="379"/>
      <c r="G99" s="426"/>
      <c r="H99" s="728"/>
      <c r="I99" s="726"/>
      <c r="J99" s="592"/>
      <c r="K99" s="390"/>
    </row>
    <row r="100" spans="3:11" ht="18" customHeight="1">
      <c r="C100" s="388">
        <v>95</v>
      </c>
      <c r="D100" s="391"/>
      <c r="E100" s="297"/>
      <c r="F100" s="379"/>
      <c r="G100" s="426"/>
      <c r="H100" s="728"/>
      <c r="I100" s="726"/>
      <c r="J100" s="592"/>
      <c r="K100" s="390"/>
    </row>
    <row r="101" spans="3:11" ht="18" customHeight="1">
      <c r="C101" s="388">
        <v>96</v>
      </c>
      <c r="D101" s="391"/>
      <c r="E101" s="297"/>
      <c r="F101" s="379"/>
      <c r="G101" s="426"/>
      <c r="H101" s="728"/>
      <c r="I101" s="726"/>
      <c r="J101" s="592"/>
      <c r="K101" s="390"/>
    </row>
    <row r="102" spans="3:11" ht="18" customHeight="1">
      <c r="C102" s="388">
        <v>97</v>
      </c>
      <c r="D102" s="391"/>
      <c r="E102" s="297"/>
      <c r="F102" s="379"/>
      <c r="G102" s="426"/>
      <c r="H102" s="728"/>
      <c r="I102" s="726"/>
      <c r="J102" s="592"/>
      <c r="K102" s="390"/>
    </row>
    <row r="103" spans="3:11" ht="18" customHeight="1">
      <c r="C103" s="388">
        <v>98</v>
      </c>
      <c r="D103" s="391"/>
      <c r="E103" s="297"/>
      <c r="F103" s="379"/>
      <c r="G103" s="426"/>
      <c r="H103" s="728"/>
      <c r="I103" s="726"/>
      <c r="J103" s="592"/>
      <c r="K103" s="390"/>
    </row>
    <row r="104" spans="3:11" ht="18" customHeight="1">
      <c r="C104" s="388">
        <v>99</v>
      </c>
      <c r="D104" s="391"/>
      <c r="E104" s="297"/>
      <c r="F104" s="379"/>
      <c r="G104" s="426"/>
      <c r="H104" s="728"/>
      <c r="I104" s="726"/>
      <c r="J104" s="592"/>
      <c r="K104" s="390"/>
    </row>
    <row r="105" spans="3:11" ht="18" customHeight="1">
      <c r="C105" s="388">
        <v>100</v>
      </c>
      <c r="D105" s="391"/>
      <c r="E105" s="297"/>
      <c r="F105" s="379"/>
      <c r="G105" s="426"/>
      <c r="H105" s="728"/>
      <c r="I105" s="726"/>
      <c r="J105" s="592"/>
      <c r="K105" s="390"/>
    </row>
    <row r="106" spans="3:11" ht="18" customHeight="1">
      <c r="C106" s="388">
        <v>101</v>
      </c>
      <c r="D106" s="391"/>
      <c r="E106" s="297"/>
      <c r="F106" s="379"/>
      <c r="G106" s="426"/>
      <c r="H106" s="728"/>
      <c r="I106" s="726"/>
      <c r="J106" s="592"/>
      <c r="K106" s="390"/>
    </row>
    <row r="107" spans="3:11" ht="18" customHeight="1">
      <c r="C107" s="388">
        <v>102</v>
      </c>
      <c r="D107" s="391"/>
      <c r="E107" s="297"/>
      <c r="F107" s="379"/>
      <c r="G107" s="426"/>
      <c r="H107" s="728"/>
      <c r="I107" s="726"/>
      <c r="J107" s="592"/>
      <c r="K107" s="390"/>
    </row>
    <row r="108" spans="3:11" ht="18" customHeight="1">
      <c r="C108" s="388">
        <v>103</v>
      </c>
      <c r="D108" s="391"/>
      <c r="E108" s="297"/>
      <c r="F108" s="379"/>
      <c r="G108" s="426"/>
      <c r="H108" s="728"/>
      <c r="I108" s="726"/>
      <c r="J108" s="592"/>
      <c r="K108" s="390"/>
    </row>
    <row r="109" spans="3:11" ht="18" customHeight="1">
      <c r="C109" s="388">
        <v>104</v>
      </c>
      <c r="D109" s="391"/>
      <c r="E109" s="297"/>
      <c r="F109" s="379"/>
      <c r="G109" s="426"/>
      <c r="H109" s="728"/>
      <c r="I109" s="726"/>
      <c r="J109" s="592"/>
      <c r="K109" s="390"/>
    </row>
    <row r="110" spans="3:11" ht="18" customHeight="1">
      <c r="C110" s="388">
        <v>105</v>
      </c>
      <c r="D110" s="391"/>
      <c r="E110" s="297"/>
      <c r="F110" s="379"/>
      <c r="G110" s="426"/>
      <c r="H110" s="728"/>
      <c r="I110" s="726"/>
      <c r="J110" s="592"/>
      <c r="K110" s="390"/>
    </row>
    <row r="111" spans="3:11" ht="18" customHeight="1">
      <c r="C111" s="388">
        <v>106</v>
      </c>
      <c r="D111" s="391"/>
      <c r="E111" s="297"/>
      <c r="F111" s="379"/>
      <c r="G111" s="426"/>
      <c r="H111" s="728"/>
      <c r="I111" s="726"/>
      <c r="J111" s="592"/>
      <c r="K111" s="390"/>
    </row>
    <row r="112" spans="3:11" ht="18" customHeight="1">
      <c r="C112" s="388">
        <v>107</v>
      </c>
      <c r="D112" s="391"/>
      <c r="E112" s="297"/>
      <c r="F112" s="379"/>
      <c r="G112" s="426"/>
      <c r="H112" s="728"/>
      <c r="I112" s="726"/>
      <c r="J112" s="592"/>
      <c r="K112" s="390"/>
    </row>
    <row r="113" spans="3:11" ht="18" customHeight="1">
      <c r="C113" s="388">
        <v>108</v>
      </c>
      <c r="D113" s="391"/>
      <c r="E113" s="297"/>
      <c r="F113" s="379"/>
      <c r="G113" s="426"/>
      <c r="H113" s="728"/>
      <c r="I113" s="726"/>
      <c r="J113" s="592"/>
      <c r="K113" s="390"/>
    </row>
    <row r="114" spans="3:11" ht="18" customHeight="1">
      <c r="C114" s="388">
        <v>109</v>
      </c>
      <c r="D114" s="391"/>
      <c r="E114" s="297"/>
      <c r="F114" s="379"/>
      <c r="G114" s="426"/>
      <c r="H114" s="728"/>
      <c r="I114" s="726"/>
      <c r="J114" s="592"/>
      <c r="K114" s="390"/>
    </row>
    <row r="115" spans="3:11" ht="18" customHeight="1">
      <c r="C115" s="388">
        <v>110</v>
      </c>
      <c r="D115" s="391"/>
      <c r="E115" s="297"/>
      <c r="F115" s="379"/>
      <c r="G115" s="426"/>
      <c r="H115" s="728"/>
      <c r="I115" s="726"/>
      <c r="J115" s="592"/>
      <c r="K115" s="390"/>
    </row>
    <row r="116" spans="3:11" ht="18" customHeight="1">
      <c r="C116" s="388">
        <v>111</v>
      </c>
      <c r="D116" s="391"/>
      <c r="E116" s="297"/>
      <c r="F116" s="379"/>
      <c r="G116" s="426"/>
      <c r="H116" s="728"/>
      <c r="I116" s="726"/>
      <c r="J116" s="592"/>
      <c r="K116" s="390"/>
    </row>
    <row r="117" spans="3:11" ht="18" customHeight="1">
      <c r="C117" s="388">
        <v>112</v>
      </c>
      <c r="D117" s="391"/>
      <c r="E117" s="297"/>
      <c r="F117" s="379"/>
      <c r="G117" s="426"/>
      <c r="H117" s="728"/>
      <c r="I117" s="726"/>
      <c r="J117" s="592"/>
      <c r="K117" s="390"/>
    </row>
    <row r="118" spans="3:11" ht="18" customHeight="1">
      <c r="C118" s="388">
        <v>113</v>
      </c>
      <c r="D118" s="391"/>
      <c r="E118" s="297"/>
      <c r="F118" s="379"/>
      <c r="G118" s="426"/>
      <c r="H118" s="728"/>
      <c r="I118" s="726"/>
      <c r="J118" s="592"/>
      <c r="K118" s="390"/>
    </row>
    <row r="119" spans="3:11" ht="18" customHeight="1">
      <c r="C119" s="388">
        <v>114</v>
      </c>
      <c r="D119" s="391"/>
      <c r="E119" s="297"/>
      <c r="F119" s="379"/>
      <c r="G119" s="426"/>
      <c r="H119" s="728"/>
      <c r="I119" s="726"/>
      <c r="J119" s="592"/>
      <c r="K119" s="390"/>
    </row>
    <row r="120" spans="3:11" ht="18" customHeight="1">
      <c r="C120" s="388">
        <v>115</v>
      </c>
      <c r="D120" s="391"/>
      <c r="E120" s="297"/>
      <c r="F120" s="379"/>
      <c r="G120" s="426"/>
      <c r="H120" s="728"/>
      <c r="I120" s="726"/>
      <c r="J120" s="592"/>
      <c r="K120" s="390"/>
    </row>
    <row r="121" spans="3:11" ht="18" customHeight="1">
      <c r="C121" s="388">
        <v>116</v>
      </c>
      <c r="D121" s="391"/>
      <c r="E121" s="297"/>
      <c r="F121" s="379"/>
      <c r="G121" s="426"/>
      <c r="H121" s="728"/>
      <c r="I121" s="726"/>
      <c r="J121" s="592"/>
      <c r="K121" s="390"/>
    </row>
    <row r="122" spans="3:11" ht="18" customHeight="1">
      <c r="C122" s="388">
        <v>117</v>
      </c>
      <c r="D122" s="391"/>
      <c r="E122" s="297"/>
      <c r="F122" s="379"/>
      <c r="G122" s="426"/>
      <c r="H122" s="728"/>
      <c r="I122" s="726"/>
      <c r="J122" s="592"/>
      <c r="K122" s="390"/>
    </row>
    <row r="123" spans="3:11" ht="18" customHeight="1">
      <c r="C123" s="388">
        <v>118</v>
      </c>
      <c r="D123" s="391"/>
      <c r="E123" s="297"/>
      <c r="F123" s="379"/>
      <c r="G123" s="426"/>
      <c r="H123" s="728"/>
      <c r="I123" s="726"/>
      <c r="J123" s="592"/>
      <c r="K123" s="390"/>
    </row>
    <row r="124" spans="3:11" ht="18" customHeight="1">
      <c r="C124" s="388">
        <v>119</v>
      </c>
      <c r="D124" s="391"/>
      <c r="E124" s="297"/>
      <c r="F124" s="379"/>
      <c r="G124" s="426"/>
      <c r="H124" s="728"/>
      <c r="I124" s="726"/>
      <c r="J124" s="592"/>
      <c r="K124" s="390"/>
    </row>
    <row r="125" spans="3:11" ht="18" customHeight="1">
      <c r="C125" s="393">
        <v>120</v>
      </c>
      <c r="D125" s="394"/>
      <c r="E125" s="298"/>
      <c r="F125" s="384"/>
      <c r="G125" s="427"/>
      <c r="H125" s="729"/>
      <c r="I125" s="730"/>
      <c r="J125" s="593"/>
      <c r="K125" s="395"/>
    </row>
    <row r="126" ht="18" customHeight="1">
      <c r="C126" s="2"/>
    </row>
    <row r="127" ht="18" customHeight="1">
      <c r="E127" s="1">
        <f>COUNTA(E6:E125)</f>
        <v>0</v>
      </c>
    </row>
  </sheetData>
  <sheetProtection password="C7FC" sheet="1" formatCells="0" formatRows="0" insertRows="0"/>
  <protectedRanges>
    <protectedRange sqref="E6:K125" name="範囲1"/>
  </protectedRanges>
  <mergeCells count="1">
    <mergeCell ref="H3:K3"/>
  </mergeCells>
  <dataValidations count="1">
    <dataValidation type="list" allowBlank="1" showInputMessage="1" showErrorMessage="1" sqref="J6:J125">
      <formula1>$M$5:$M$6</formula1>
    </dataValidation>
  </dataValidations>
  <printOptions/>
  <pageMargins left="0.7480314960629921" right="0.7480314960629921" top="0.984251968503937" bottom="0.3937007874015748" header="0.5118110236220472" footer="0.31496062992125984"/>
  <pageSetup horizontalDpi="600" verticalDpi="600" orientation="portrait" paperSize="9" scale="96"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rgb="FFCCFFCC"/>
  </sheetPr>
  <dimension ref="B1:N65"/>
  <sheetViews>
    <sheetView view="pageBreakPreview" zoomScale="75" zoomScaleSheetLayoutView="75" zoomScalePageLayoutView="0" workbookViewId="0" topLeftCell="A1">
      <pane ySplit="4" topLeftCell="A5" activePane="bottomLeft" state="frozen"/>
      <selection pane="topLeft" activeCell="E6" sqref="E6"/>
      <selection pane="bottomLeft" activeCell="F1" sqref="F1:F16384"/>
    </sheetView>
  </sheetViews>
  <sheetFormatPr defaultColWidth="9.00390625" defaultRowHeight="18" customHeight="1"/>
  <cols>
    <col min="1" max="1" width="3.25390625" style="1" customWidth="1"/>
    <col min="2" max="2" width="6.125" style="1" customWidth="1"/>
    <col min="3" max="3" width="1.4921875" style="1" customWidth="1"/>
    <col min="4" max="4" width="17.625" style="1" customWidth="1"/>
    <col min="5" max="5" width="1.4921875" style="1" customWidth="1"/>
    <col min="6" max="6" width="9.75390625" style="1" customWidth="1"/>
    <col min="7" max="7" width="13.625" style="1" customWidth="1"/>
    <col min="8" max="8" width="15.375" style="1" customWidth="1"/>
    <col min="9" max="9" width="32.875" style="1" customWidth="1"/>
    <col min="10" max="10" width="10.50390625" style="1" customWidth="1"/>
    <col min="11" max="11" width="6.00390625" style="1" customWidth="1"/>
    <col min="12" max="13" width="9.00390625" style="1" customWidth="1"/>
    <col min="14" max="14" width="4.00390625" style="1" hidden="1" customWidth="1"/>
    <col min="15" max="16384" width="9.00390625" style="1" customWidth="1"/>
  </cols>
  <sheetData>
    <row r="1" ht="15" customHeight="1">
      <c r="B1" s="1" t="s">
        <v>196</v>
      </c>
    </row>
    <row r="2" ht="21.75" customHeight="1">
      <c r="B2" s="73" t="s">
        <v>189</v>
      </c>
    </row>
    <row r="3" spans="8:14" ht="18" customHeight="1">
      <c r="H3" s="75" t="s">
        <v>85</v>
      </c>
      <c r="I3" s="815">
        <f>'基本情報'!G8</f>
        <v>0</v>
      </c>
      <c r="J3" s="816"/>
      <c r="K3" s="816"/>
      <c r="L3" s="817"/>
      <c r="N3" s="1" t="s">
        <v>389</v>
      </c>
    </row>
    <row r="4" spans="2:14" ht="18" customHeight="1">
      <c r="B4" s="75" t="s">
        <v>160</v>
      </c>
      <c r="C4" s="78"/>
      <c r="D4" s="63" t="s">
        <v>135</v>
      </c>
      <c r="E4" s="79"/>
      <c r="F4" s="75" t="s">
        <v>147</v>
      </c>
      <c r="G4" s="75" t="s">
        <v>148</v>
      </c>
      <c r="H4" s="75" t="s">
        <v>149</v>
      </c>
      <c r="I4" s="75" t="s">
        <v>150</v>
      </c>
      <c r="J4" s="813" t="s">
        <v>151</v>
      </c>
      <c r="K4" s="814"/>
      <c r="L4" s="75" t="s">
        <v>388</v>
      </c>
      <c r="N4" s="1" t="s">
        <v>387</v>
      </c>
    </row>
    <row r="5" spans="2:14" ht="18" customHeight="1">
      <c r="B5" s="376">
        <v>1</v>
      </c>
      <c r="C5" s="302"/>
      <c r="D5" s="617"/>
      <c r="E5" s="626"/>
      <c r="F5" s="686"/>
      <c r="G5" s="604"/>
      <c r="H5" s="627"/>
      <c r="I5" s="377"/>
      <c r="J5" s="687"/>
      <c r="K5" s="626" t="s">
        <v>71</v>
      </c>
      <c r="L5" s="387"/>
      <c r="N5" s="1" t="s">
        <v>391</v>
      </c>
    </row>
    <row r="6" spans="2:12" ht="18" customHeight="1">
      <c r="B6" s="378">
        <v>2</v>
      </c>
      <c r="C6" s="303"/>
      <c r="D6" s="621"/>
      <c r="E6" s="622"/>
      <c r="F6" s="428"/>
      <c r="G6" s="605"/>
      <c r="H6" s="628"/>
      <c r="I6" s="380"/>
      <c r="J6" s="688"/>
      <c r="K6" s="622" t="s">
        <v>71</v>
      </c>
      <c r="L6" s="382"/>
    </row>
    <row r="7" spans="2:12" ht="18" customHeight="1">
      <c r="B7" s="378">
        <v>3</v>
      </c>
      <c r="C7" s="303"/>
      <c r="D7" s="621"/>
      <c r="E7" s="622"/>
      <c r="F7" s="428"/>
      <c r="G7" s="605"/>
      <c r="H7" s="628"/>
      <c r="I7" s="380"/>
      <c r="J7" s="688"/>
      <c r="K7" s="622" t="s">
        <v>71</v>
      </c>
      <c r="L7" s="382"/>
    </row>
    <row r="8" spans="2:12" ht="18" customHeight="1">
      <c r="B8" s="378">
        <v>4</v>
      </c>
      <c r="C8" s="303"/>
      <c r="D8" s="621"/>
      <c r="E8" s="622"/>
      <c r="F8" s="428"/>
      <c r="G8" s="605"/>
      <c r="H8" s="628"/>
      <c r="I8" s="380"/>
      <c r="J8" s="688"/>
      <c r="K8" s="622" t="s">
        <v>71</v>
      </c>
      <c r="L8" s="382"/>
    </row>
    <row r="9" spans="2:12" ht="18" customHeight="1">
      <c r="B9" s="378">
        <v>5</v>
      </c>
      <c r="C9" s="303"/>
      <c r="D9" s="621"/>
      <c r="E9" s="622"/>
      <c r="F9" s="428"/>
      <c r="G9" s="605"/>
      <c r="H9" s="628"/>
      <c r="I9" s="380"/>
      <c r="J9" s="688"/>
      <c r="K9" s="622" t="s">
        <v>71</v>
      </c>
      <c r="L9" s="382"/>
    </row>
    <row r="10" spans="2:12" ht="18" customHeight="1">
      <c r="B10" s="378">
        <v>6</v>
      </c>
      <c r="C10" s="303"/>
      <c r="D10" s="334"/>
      <c r="E10" s="379"/>
      <c r="F10" s="428"/>
      <c r="G10" s="605"/>
      <c r="H10" s="606"/>
      <c r="I10" s="429"/>
      <c r="J10" s="689"/>
      <c r="K10" s="381" t="s">
        <v>71</v>
      </c>
      <c r="L10" s="382"/>
    </row>
    <row r="11" spans="2:12" ht="18" customHeight="1">
      <c r="B11" s="378">
        <v>7</v>
      </c>
      <c r="C11" s="303"/>
      <c r="D11" s="334"/>
      <c r="E11" s="379"/>
      <c r="F11" s="428"/>
      <c r="G11" s="605"/>
      <c r="H11" s="606"/>
      <c r="I11" s="429"/>
      <c r="J11" s="689"/>
      <c r="K11" s="381" t="s">
        <v>71</v>
      </c>
      <c r="L11" s="382"/>
    </row>
    <row r="12" spans="2:12" ht="18" customHeight="1">
      <c r="B12" s="378">
        <v>8</v>
      </c>
      <c r="C12" s="303"/>
      <c r="D12" s="334"/>
      <c r="E12" s="379"/>
      <c r="F12" s="428"/>
      <c r="G12" s="605"/>
      <c r="H12" s="606"/>
      <c r="I12" s="429"/>
      <c r="J12" s="689"/>
      <c r="K12" s="381" t="s">
        <v>71</v>
      </c>
      <c r="L12" s="382"/>
    </row>
    <row r="13" spans="2:12" ht="18" customHeight="1">
      <c r="B13" s="378">
        <v>9</v>
      </c>
      <c r="C13" s="303"/>
      <c r="D13" s="334"/>
      <c r="E13" s="379"/>
      <c r="F13" s="428"/>
      <c r="G13" s="605"/>
      <c r="H13" s="606"/>
      <c r="I13" s="429"/>
      <c r="J13" s="689"/>
      <c r="K13" s="381" t="s">
        <v>71</v>
      </c>
      <c r="L13" s="382"/>
    </row>
    <row r="14" spans="2:12" ht="18" customHeight="1">
      <c r="B14" s="378">
        <v>10</v>
      </c>
      <c r="C14" s="303"/>
      <c r="D14" s="334"/>
      <c r="E14" s="379"/>
      <c r="F14" s="428"/>
      <c r="G14" s="605"/>
      <c r="H14" s="606"/>
      <c r="I14" s="429"/>
      <c r="J14" s="689"/>
      <c r="K14" s="381" t="s">
        <v>71</v>
      </c>
      <c r="L14" s="382"/>
    </row>
    <row r="15" spans="2:12" ht="18" customHeight="1">
      <c r="B15" s="378">
        <v>11</v>
      </c>
      <c r="C15" s="303"/>
      <c r="D15" s="383"/>
      <c r="E15" s="379"/>
      <c r="F15" s="428"/>
      <c r="G15" s="605"/>
      <c r="H15" s="606"/>
      <c r="I15" s="429"/>
      <c r="J15" s="689"/>
      <c r="K15" s="381" t="s">
        <v>71</v>
      </c>
      <c r="L15" s="382"/>
    </row>
    <row r="16" spans="2:12" ht="18" customHeight="1">
      <c r="B16" s="378">
        <v>12</v>
      </c>
      <c r="C16" s="303"/>
      <c r="D16" s="383"/>
      <c r="E16" s="379"/>
      <c r="F16" s="428"/>
      <c r="G16" s="605"/>
      <c r="H16" s="606"/>
      <c r="I16" s="429"/>
      <c r="J16" s="689"/>
      <c r="K16" s="381" t="s">
        <v>71</v>
      </c>
      <c r="L16" s="382"/>
    </row>
    <row r="17" spans="2:12" ht="18" customHeight="1">
      <c r="B17" s="378">
        <v>13</v>
      </c>
      <c r="C17" s="303"/>
      <c r="D17" s="383"/>
      <c r="E17" s="379"/>
      <c r="F17" s="428"/>
      <c r="G17" s="605"/>
      <c r="H17" s="606"/>
      <c r="I17" s="429"/>
      <c r="J17" s="689"/>
      <c r="K17" s="381" t="s">
        <v>71</v>
      </c>
      <c r="L17" s="382"/>
    </row>
    <row r="18" spans="2:12" ht="18" customHeight="1">
      <c r="B18" s="378">
        <v>14</v>
      </c>
      <c r="C18" s="303"/>
      <c r="D18" s="383"/>
      <c r="E18" s="379"/>
      <c r="F18" s="428"/>
      <c r="G18" s="605"/>
      <c r="H18" s="606"/>
      <c r="I18" s="429"/>
      <c r="J18" s="689"/>
      <c r="K18" s="381" t="s">
        <v>71</v>
      </c>
      <c r="L18" s="382"/>
    </row>
    <row r="19" spans="2:12" ht="18" customHeight="1">
      <c r="B19" s="378">
        <v>15</v>
      </c>
      <c r="C19" s="303"/>
      <c r="D19" s="383"/>
      <c r="E19" s="379"/>
      <c r="F19" s="428"/>
      <c r="G19" s="605"/>
      <c r="H19" s="606"/>
      <c r="I19" s="429"/>
      <c r="J19" s="689"/>
      <c r="K19" s="381" t="s">
        <v>71</v>
      </c>
      <c r="L19" s="382"/>
    </row>
    <row r="20" spans="2:12" ht="18" customHeight="1">
      <c r="B20" s="378">
        <v>16</v>
      </c>
      <c r="C20" s="303"/>
      <c r="D20" s="383"/>
      <c r="E20" s="379"/>
      <c r="F20" s="428"/>
      <c r="G20" s="605"/>
      <c r="H20" s="606"/>
      <c r="I20" s="429"/>
      <c r="J20" s="689"/>
      <c r="K20" s="381" t="s">
        <v>71</v>
      </c>
      <c r="L20" s="382"/>
    </row>
    <row r="21" spans="2:12" ht="18" customHeight="1">
      <c r="B21" s="378">
        <v>17</v>
      </c>
      <c r="C21" s="303"/>
      <c r="D21" s="383"/>
      <c r="E21" s="379"/>
      <c r="F21" s="428"/>
      <c r="G21" s="605"/>
      <c r="H21" s="606"/>
      <c r="I21" s="429"/>
      <c r="J21" s="689"/>
      <c r="K21" s="381" t="s">
        <v>71</v>
      </c>
      <c r="L21" s="382"/>
    </row>
    <row r="22" spans="2:12" ht="18" customHeight="1">
      <c r="B22" s="378">
        <v>18</v>
      </c>
      <c r="C22" s="303"/>
      <c r="D22" s="383"/>
      <c r="E22" s="379"/>
      <c r="F22" s="428"/>
      <c r="G22" s="605"/>
      <c r="H22" s="606"/>
      <c r="I22" s="429"/>
      <c r="J22" s="689"/>
      <c r="K22" s="381" t="s">
        <v>71</v>
      </c>
      <c r="L22" s="382"/>
    </row>
    <row r="23" spans="2:12" ht="18" customHeight="1">
      <c r="B23" s="378">
        <v>19</v>
      </c>
      <c r="C23" s="303"/>
      <c r="D23" s="383"/>
      <c r="E23" s="379"/>
      <c r="F23" s="428"/>
      <c r="G23" s="605"/>
      <c r="H23" s="606"/>
      <c r="I23" s="429"/>
      <c r="J23" s="689"/>
      <c r="K23" s="381" t="s">
        <v>71</v>
      </c>
      <c r="L23" s="382"/>
    </row>
    <row r="24" spans="2:12" ht="18" customHeight="1">
      <c r="B24" s="378">
        <v>20</v>
      </c>
      <c r="C24" s="303"/>
      <c r="D24" s="383"/>
      <c r="E24" s="379"/>
      <c r="F24" s="428"/>
      <c r="G24" s="605"/>
      <c r="H24" s="606"/>
      <c r="I24" s="429"/>
      <c r="J24" s="689"/>
      <c r="K24" s="381" t="s">
        <v>71</v>
      </c>
      <c r="L24" s="382"/>
    </row>
    <row r="25" spans="2:12" ht="18" customHeight="1">
      <c r="B25" s="378">
        <v>21</v>
      </c>
      <c r="C25" s="303"/>
      <c r="D25" s="383"/>
      <c r="E25" s="379"/>
      <c r="F25" s="428"/>
      <c r="G25" s="605"/>
      <c r="H25" s="606"/>
      <c r="I25" s="429"/>
      <c r="J25" s="689"/>
      <c r="K25" s="381" t="s">
        <v>71</v>
      </c>
      <c r="L25" s="382"/>
    </row>
    <row r="26" spans="2:12" ht="18" customHeight="1">
      <c r="B26" s="378">
        <v>22</v>
      </c>
      <c r="C26" s="303"/>
      <c r="D26" s="383"/>
      <c r="E26" s="379"/>
      <c r="F26" s="428"/>
      <c r="G26" s="605"/>
      <c r="H26" s="606"/>
      <c r="I26" s="429"/>
      <c r="J26" s="689"/>
      <c r="K26" s="381" t="s">
        <v>71</v>
      </c>
      <c r="L26" s="382"/>
    </row>
    <row r="27" spans="2:12" ht="18" customHeight="1">
      <c r="B27" s="378">
        <v>23</v>
      </c>
      <c r="C27" s="303"/>
      <c r="D27" s="383"/>
      <c r="E27" s="379"/>
      <c r="F27" s="428"/>
      <c r="G27" s="605"/>
      <c r="H27" s="606"/>
      <c r="I27" s="429"/>
      <c r="J27" s="689"/>
      <c r="K27" s="381" t="s">
        <v>71</v>
      </c>
      <c r="L27" s="382"/>
    </row>
    <row r="28" spans="2:12" ht="18" customHeight="1">
      <c r="B28" s="378">
        <v>24</v>
      </c>
      <c r="C28" s="303"/>
      <c r="D28" s="383"/>
      <c r="E28" s="379"/>
      <c r="F28" s="428"/>
      <c r="G28" s="605"/>
      <c r="H28" s="606"/>
      <c r="I28" s="429"/>
      <c r="J28" s="689"/>
      <c r="K28" s="381" t="s">
        <v>71</v>
      </c>
      <c r="L28" s="382"/>
    </row>
    <row r="29" spans="2:12" ht="18" customHeight="1">
      <c r="B29" s="378">
        <v>25</v>
      </c>
      <c r="C29" s="303"/>
      <c r="D29" s="383"/>
      <c r="E29" s="379"/>
      <c r="F29" s="428"/>
      <c r="G29" s="605"/>
      <c r="H29" s="606"/>
      <c r="I29" s="429"/>
      <c r="J29" s="689"/>
      <c r="K29" s="381" t="s">
        <v>71</v>
      </c>
      <c r="L29" s="382"/>
    </row>
    <row r="30" spans="2:12" ht="18" customHeight="1">
      <c r="B30" s="378">
        <v>26</v>
      </c>
      <c r="C30" s="303"/>
      <c r="D30" s="383"/>
      <c r="E30" s="379"/>
      <c r="F30" s="428"/>
      <c r="G30" s="605"/>
      <c r="H30" s="606"/>
      <c r="I30" s="429"/>
      <c r="J30" s="689"/>
      <c r="K30" s="381" t="s">
        <v>71</v>
      </c>
      <c r="L30" s="382"/>
    </row>
    <row r="31" spans="2:12" ht="18" customHeight="1">
      <c r="B31" s="378">
        <v>27</v>
      </c>
      <c r="C31" s="303"/>
      <c r="D31" s="383"/>
      <c r="E31" s="379"/>
      <c r="F31" s="428"/>
      <c r="G31" s="605"/>
      <c r="H31" s="606"/>
      <c r="I31" s="429"/>
      <c r="J31" s="689"/>
      <c r="K31" s="381" t="s">
        <v>71</v>
      </c>
      <c r="L31" s="382"/>
    </row>
    <row r="32" spans="2:12" ht="18" customHeight="1">
      <c r="B32" s="378">
        <v>28</v>
      </c>
      <c r="C32" s="303"/>
      <c r="D32" s="383"/>
      <c r="E32" s="379"/>
      <c r="F32" s="428"/>
      <c r="G32" s="605"/>
      <c r="H32" s="606"/>
      <c r="I32" s="429"/>
      <c r="J32" s="689"/>
      <c r="K32" s="381" t="s">
        <v>71</v>
      </c>
      <c r="L32" s="382"/>
    </row>
    <row r="33" spans="2:12" ht="18" customHeight="1">
      <c r="B33" s="378">
        <v>29</v>
      </c>
      <c r="C33" s="303"/>
      <c r="D33" s="383"/>
      <c r="E33" s="379"/>
      <c r="F33" s="428"/>
      <c r="G33" s="605"/>
      <c r="H33" s="606"/>
      <c r="I33" s="429"/>
      <c r="J33" s="689"/>
      <c r="K33" s="381" t="s">
        <v>71</v>
      </c>
      <c r="L33" s="382"/>
    </row>
    <row r="34" spans="2:12" ht="18" customHeight="1">
      <c r="B34" s="378">
        <v>30</v>
      </c>
      <c r="C34" s="303"/>
      <c r="D34" s="383"/>
      <c r="E34" s="379"/>
      <c r="F34" s="428"/>
      <c r="G34" s="605"/>
      <c r="H34" s="606"/>
      <c r="I34" s="429"/>
      <c r="J34" s="689"/>
      <c r="K34" s="381" t="s">
        <v>71</v>
      </c>
      <c r="L34" s="382"/>
    </row>
    <row r="35" spans="2:12" ht="18" customHeight="1">
      <c r="B35" s="378">
        <v>31</v>
      </c>
      <c r="C35" s="303"/>
      <c r="D35" s="383"/>
      <c r="E35" s="379"/>
      <c r="F35" s="428"/>
      <c r="G35" s="605"/>
      <c r="H35" s="606"/>
      <c r="I35" s="429"/>
      <c r="J35" s="689"/>
      <c r="K35" s="381" t="s">
        <v>71</v>
      </c>
      <c r="L35" s="382"/>
    </row>
    <row r="36" spans="2:12" ht="18" customHeight="1">
      <c r="B36" s="378">
        <v>32</v>
      </c>
      <c r="C36" s="303"/>
      <c r="D36" s="383"/>
      <c r="E36" s="379"/>
      <c r="F36" s="428"/>
      <c r="G36" s="605"/>
      <c r="H36" s="606"/>
      <c r="I36" s="429"/>
      <c r="J36" s="689"/>
      <c r="K36" s="381" t="s">
        <v>71</v>
      </c>
      <c r="L36" s="382"/>
    </row>
    <row r="37" spans="2:12" ht="18" customHeight="1">
      <c r="B37" s="378">
        <v>33</v>
      </c>
      <c r="C37" s="303"/>
      <c r="D37" s="383"/>
      <c r="E37" s="379"/>
      <c r="F37" s="428"/>
      <c r="G37" s="605"/>
      <c r="H37" s="606"/>
      <c r="I37" s="429"/>
      <c r="J37" s="689"/>
      <c r="K37" s="381" t="s">
        <v>71</v>
      </c>
      <c r="L37" s="382"/>
    </row>
    <row r="38" spans="2:12" ht="18" customHeight="1">
      <c r="B38" s="378">
        <v>34</v>
      </c>
      <c r="C38" s="303"/>
      <c r="D38" s="383"/>
      <c r="E38" s="379"/>
      <c r="F38" s="428"/>
      <c r="G38" s="605"/>
      <c r="H38" s="606"/>
      <c r="I38" s="429"/>
      <c r="J38" s="689"/>
      <c r="K38" s="381" t="s">
        <v>71</v>
      </c>
      <c r="L38" s="382"/>
    </row>
    <row r="39" spans="2:12" ht="18" customHeight="1">
      <c r="B39" s="378">
        <v>35</v>
      </c>
      <c r="C39" s="303"/>
      <c r="D39" s="383"/>
      <c r="E39" s="379"/>
      <c r="F39" s="428"/>
      <c r="G39" s="605"/>
      <c r="H39" s="606"/>
      <c r="I39" s="429"/>
      <c r="J39" s="689"/>
      <c r="K39" s="381" t="s">
        <v>71</v>
      </c>
      <c r="L39" s="382"/>
    </row>
    <row r="40" spans="2:12" ht="18" customHeight="1">
      <c r="B40" s="378">
        <v>36</v>
      </c>
      <c r="C40" s="303"/>
      <c r="D40" s="383"/>
      <c r="E40" s="379"/>
      <c r="F40" s="428"/>
      <c r="G40" s="605"/>
      <c r="H40" s="606"/>
      <c r="I40" s="429"/>
      <c r="J40" s="689"/>
      <c r="K40" s="381" t="s">
        <v>71</v>
      </c>
      <c r="L40" s="382"/>
    </row>
    <row r="41" spans="2:12" ht="18" customHeight="1">
      <c r="B41" s="378">
        <v>37</v>
      </c>
      <c r="C41" s="303"/>
      <c r="D41" s="383"/>
      <c r="E41" s="379"/>
      <c r="F41" s="428"/>
      <c r="G41" s="605"/>
      <c r="H41" s="606"/>
      <c r="I41" s="429"/>
      <c r="J41" s="689"/>
      <c r="K41" s="381" t="s">
        <v>71</v>
      </c>
      <c r="L41" s="382"/>
    </row>
    <row r="42" spans="2:12" ht="18" customHeight="1">
      <c r="B42" s="378">
        <v>38</v>
      </c>
      <c r="C42" s="303"/>
      <c r="D42" s="383"/>
      <c r="E42" s="379"/>
      <c r="F42" s="428"/>
      <c r="G42" s="605"/>
      <c r="H42" s="606"/>
      <c r="I42" s="429"/>
      <c r="J42" s="689"/>
      <c r="K42" s="381" t="s">
        <v>71</v>
      </c>
      <c r="L42" s="382"/>
    </row>
    <row r="43" spans="2:12" ht="18" customHeight="1">
      <c r="B43" s="378">
        <v>39</v>
      </c>
      <c r="C43" s="303"/>
      <c r="D43" s="383"/>
      <c r="E43" s="379"/>
      <c r="F43" s="428"/>
      <c r="G43" s="605"/>
      <c r="H43" s="606"/>
      <c r="I43" s="429"/>
      <c r="J43" s="689"/>
      <c r="K43" s="381" t="s">
        <v>71</v>
      </c>
      <c r="L43" s="382"/>
    </row>
    <row r="44" spans="2:12" ht="18" customHeight="1">
      <c r="B44" s="378">
        <v>40</v>
      </c>
      <c r="C44" s="303"/>
      <c r="D44" s="383"/>
      <c r="E44" s="379"/>
      <c r="F44" s="428"/>
      <c r="G44" s="605"/>
      <c r="H44" s="606"/>
      <c r="I44" s="429"/>
      <c r="J44" s="689"/>
      <c r="K44" s="381" t="s">
        <v>71</v>
      </c>
      <c r="L44" s="382"/>
    </row>
    <row r="45" spans="2:12" ht="18" customHeight="1">
      <c r="B45" s="378">
        <v>41</v>
      </c>
      <c r="C45" s="303"/>
      <c r="D45" s="383"/>
      <c r="E45" s="379"/>
      <c r="F45" s="428"/>
      <c r="G45" s="605"/>
      <c r="H45" s="606"/>
      <c r="I45" s="429"/>
      <c r="J45" s="689"/>
      <c r="K45" s="381" t="s">
        <v>71</v>
      </c>
      <c r="L45" s="382"/>
    </row>
    <row r="46" spans="2:12" ht="18" customHeight="1">
      <c r="B46" s="378">
        <v>42</v>
      </c>
      <c r="C46" s="303"/>
      <c r="D46" s="383"/>
      <c r="E46" s="379"/>
      <c r="F46" s="428"/>
      <c r="G46" s="605"/>
      <c r="H46" s="606"/>
      <c r="I46" s="429"/>
      <c r="J46" s="689"/>
      <c r="K46" s="381" t="s">
        <v>71</v>
      </c>
      <c r="L46" s="382"/>
    </row>
    <row r="47" spans="2:12" ht="18" customHeight="1">
      <c r="B47" s="378">
        <v>43</v>
      </c>
      <c r="C47" s="303"/>
      <c r="D47" s="383"/>
      <c r="E47" s="379"/>
      <c r="F47" s="428"/>
      <c r="G47" s="605"/>
      <c r="H47" s="606"/>
      <c r="I47" s="429"/>
      <c r="J47" s="689"/>
      <c r="K47" s="381" t="s">
        <v>71</v>
      </c>
      <c r="L47" s="382"/>
    </row>
    <row r="48" spans="2:12" ht="18" customHeight="1">
      <c r="B48" s="378">
        <v>44</v>
      </c>
      <c r="C48" s="303"/>
      <c r="D48" s="383"/>
      <c r="E48" s="379"/>
      <c r="F48" s="428"/>
      <c r="G48" s="605"/>
      <c r="H48" s="606"/>
      <c r="I48" s="429"/>
      <c r="J48" s="689"/>
      <c r="K48" s="381" t="s">
        <v>71</v>
      </c>
      <c r="L48" s="382"/>
    </row>
    <row r="49" spans="2:12" ht="18" customHeight="1">
      <c r="B49" s="378">
        <v>45</v>
      </c>
      <c r="C49" s="303"/>
      <c r="D49" s="383"/>
      <c r="E49" s="379"/>
      <c r="F49" s="428"/>
      <c r="G49" s="605"/>
      <c r="H49" s="606"/>
      <c r="I49" s="429"/>
      <c r="J49" s="689"/>
      <c r="K49" s="381" t="s">
        <v>71</v>
      </c>
      <c r="L49" s="382"/>
    </row>
    <row r="50" spans="2:12" ht="18" customHeight="1">
      <c r="B50" s="378">
        <v>46</v>
      </c>
      <c r="C50" s="303"/>
      <c r="D50" s="383"/>
      <c r="E50" s="379"/>
      <c r="F50" s="428"/>
      <c r="G50" s="605"/>
      <c r="H50" s="606"/>
      <c r="I50" s="429"/>
      <c r="J50" s="689"/>
      <c r="K50" s="381" t="s">
        <v>71</v>
      </c>
      <c r="L50" s="382"/>
    </row>
    <row r="51" spans="2:12" ht="18" customHeight="1">
      <c r="B51" s="378">
        <v>47</v>
      </c>
      <c r="C51" s="303"/>
      <c r="D51" s="383"/>
      <c r="E51" s="379"/>
      <c r="F51" s="428"/>
      <c r="G51" s="605"/>
      <c r="H51" s="606"/>
      <c r="I51" s="429"/>
      <c r="J51" s="689"/>
      <c r="K51" s="381" t="s">
        <v>71</v>
      </c>
      <c r="L51" s="382"/>
    </row>
    <row r="52" spans="2:12" ht="18" customHeight="1">
      <c r="B52" s="378">
        <v>48</v>
      </c>
      <c r="C52" s="303"/>
      <c r="D52" s="383"/>
      <c r="E52" s="379"/>
      <c r="F52" s="428"/>
      <c r="G52" s="605"/>
      <c r="H52" s="606"/>
      <c r="I52" s="429"/>
      <c r="J52" s="689"/>
      <c r="K52" s="381" t="s">
        <v>71</v>
      </c>
      <c r="L52" s="382"/>
    </row>
    <row r="53" spans="2:12" ht="18" customHeight="1">
      <c r="B53" s="378">
        <v>49</v>
      </c>
      <c r="C53" s="303"/>
      <c r="D53" s="383"/>
      <c r="E53" s="379"/>
      <c r="F53" s="428"/>
      <c r="G53" s="605"/>
      <c r="H53" s="606"/>
      <c r="I53" s="429"/>
      <c r="J53" s="689"/>
      <c r="K53" s="381" t="s">
        <v>71</v>
      </c>
      <c r="L53" s="382"/>
    </row>
    <row r="54" spans="2:12" ht="18" customHeight="1">
      <c r="B54" s="378">
        <v>50</v>
      </c>
      <c r="C54" s="303"/>
      <c r="D54" s="383"/>
      <c r="E54" s="379"/>
      <c r="F54" s="428"/>
      <c r="G54" s="605"/>
      <c r="H54" s="606"/>
      <c r="I54" s="429"/>
      <c r="J54" s="689"/>
      <c r="K54" s="381" t="s">
        <v>71</v>
      </c>
      <c r="L54" s="382"/>
    </row>
    <row r="55" spans="2:12" ht="18" customHeight="1">
      <c r="B55" s="378">
        <v>51</v>
      </c>
      <c r="C55" s="303"/>
      <c r="D55" s="383"/>
      <c r="E55" s="379"/>
      <c r="F55" s="428"/>
      <c r="G55" s="605"/>
      <c r="H55" s="606"/>
      <c r="I55" s="429"/>
      <c r="J55" s="689"/>
      <c r="K55" s="381" t="s">
        <v>71</v>
      </c>
      <c r="L55" s="382"/>
    </row>
    <row r="56" spans="2:12" ht="18" customHeight="1">
      <c r="B56" s="378">
        <v>52</v>
      </c>
      <c r="C56" s="303"/>
      <c r="D56" s="383"/>
      <c r="E56" s="379"/>
      <c r="F56" s="428"/>
      <c r="G56" s="605"/>
      <c r="H56" s="606"/>
      <c r="I56" s="429"/>
      <c r="J56" s="689"/>
      <c r="K56" s="381" t="s">
        <v>71</v>
      </c>
      <c r="L56" s="382"/>
    </row>
    <row r="57" spans="2:12" ht="18" customHeight="1">
      <c r="B57" s="378">
        <v>53</v>
      </c>
      <c r="C57" s="303"/>
      <c r="D57" s="383"/>
      <c r="E57" s="379"/>
      <c r="F57" s="428"/>
      <c r="G57" s="605"/>
      <c r="H57" s="606"/>
      <c r="I57" s="429"/>
      <c r="J57" s="689"/>
      <c r="K57" s="381" t="s">
        <v>71</v>
      </c>
      <c r="L57" s="382"/>
    </row>
    <row r="58" spans="2:12" ht="18" customHeight="1">
      <c r="B58" s="378">
        <v>54</v>
      </c>
      <c r="C58" s="303"/>
      <c r="D58" s="383"/>
      <c r="E58" s="379"/>
      <c r="F58" s="428"/>
      <c r="G58" s="605"/>
      <c r="H58" s="606"/>
      <c r="I58" s="429"/>
      <c r="J58" s="689"/>
      <c r="K58" s="381" t="s">
        <v>71</v>
      </c>
      <c r="L58" s="382"/>
    </row>
    <row r="59" spans="2:12" ht="18" customHeight="1">
      <c r="B59" s="378">
        <v>55</v>
      </c>
      <c r="C59" s="303"/>
      <c r="D59" s="383"/>
      <c r="E59" s="379"/>
      <c r="F59" s="428"/>
      <c r="G59" s="605"/>
      <c r="H59" s="606"/>
      <c r="I59" s="429"/>
      <c r="J59" s="689"/>
      <c r="K59" s="381" t="s">
        <v>71</v>
      </c>
      <c r="L59" s="382"/>
    </row>
    <row r="60" spans="2:12" ht="18" customHeight="1">
      <c r="B60" s="378">
        <v>56</v>
      </c>
      <c r="C60" s="303"/>
      <c r="D60" s="383"/>
      <c r="E60" s="379"/>
      <c r="F60" s="428"/>
      <c r="G60" s="605"/>
      <c r="H60" s="606"/>
      <c r="I60" s="429"/>
      <c r="J60" s="689"/>
      <c r="K60" s="381" t="s">
        <v>71</v>
      </c>
      <c r="L60" s="382"/>
    </row>
    <row r="61" spans="2:12" ht="18" customHeight="1">
      <c r="B61" s="378">
        <v>57</v>
      </c>
      <c r="C61" s="303"/>
      <c r="D61" s="383"/>
      <c r="E61" s="379"/>
      <c r="F61" s="428"/>
      <c r="G61" s="605"/>
      <c r="H61" s="606"/>
      <c r="I61" s="429"/>
      <c r="J61" s="689"/>
      <c r="K61" s="381" t="s">
        <v>71</v>
      </c>
      <c r="L61" s="382"/>
    </row>
    <row r="62" spans="2:12" ht="18" customHeight="1">
      <c r="B62" s="378">
        <v>58</v>
      </c>
      <c r="C62" s="303"/>
      <c r="D62" s="383"/>
      <c r="E62" s="379"/>
      <c r="F62" s="428"/>
      <c r="G62" s="605"/>
      <c r="H62" s="606"/>
      <c r="I62" s="429"/>
      <c r="J62" s="689"/>
      <c r="K62" s="381" t="s">
        <v>71</v>
      </c>
      <c r="L62" s="382"/>
    </row>
    <row r="63" spans="2:12" ht="18" customHeight="1">
      <c r="B63" s="378">
        <v>59</v>
      </c>
      <c r="C63" s="303"/>
      <c r="D63" s="383"/>
      <c r="E63" s="379"/>
      <c r="F63" s="428"/>
      <c r="G63" s="605"/>
      <c r="H63" s="606"/>
      <c r="I63" s="429"/>
      <c r="J63" s="689"/>
      <c r="K63" s="381" t="s">
        <v>71</v>
      </c>
      <c r="L63" s="382"/>
    </row>
    <row r="64" spans="2:12" ht="18" customHeight="1">
      <c r="B64" s="811" t="s">
        <v>83</v>
      </c>
      <c r="C64" s="812"/>
      <c r="D64" s="812"/>
      <c r="E64" s="812"/>
      <c r="F64" s="812"/>
      <c r="G64" s="812"/>
      <c r="H64" s="812"/>
      <c r="I64" s="812"/>
      <c r="J64" s="690">
        <f>SUM(J5:J63)</f>
        <v>0</v>
      </c>
      <c r="K64" s="142" t="s">
        <v>71</v>
      </c>
      <c r="L64" s="101"/>
    </row>
    <row r="65" spans="4:12" ht="18" customHeight="1">
      <c r="D65" s="1">
        <f>COUNTA(D5:D63)</f>
        <v>0</v>
      </c>
      <c r="L65" s="1">
        <f>COUNTA(L5:L63)</f>
        <v>0</v>
      </c>
    </row>
  </sheetData>
  <sheetProtection password="C7FC" sheet="1" insertRows="0" autoFilter="0"/>
  <protectedRanges>
    <protectedRange sqref="L5:L63 D5:J63" name="範囲1"/>
  </protectedRanges>
  <mergeCells count="3">
    <mergeCell ref="B64:I64"/>
    <mergeCell ref="J4:K4"/>
    <mergeCell ref="I3:L3"/>
  </mergeCells>
  <dataValidations count="1">
    <dataValidation type="list" allowBlank="1" showInputMessage="1" showErrorMessage="1" sqref="L5:L63">
      <formula1>$N$5:$N$6</formula1>
    </dataValidation>
  </dataValidations>
  <printOptions/>
  <pageMargins left="0.49" right="0.22" top="0.73" bottom="0.26" header="0.512" footer="0.16"/>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tabColor rgb="FFCCFFCC"/>
    <pageSetUpPr fitToPage="1"/>
  </sheetPr>
  <dimension ref="B1:V91"/>
  <sheetViews>
    <sheetView view="pageBreakPreview" zoomScale="85" zoomScaleNormal="75" zoomScaleSheetLayoutView="85" zoomScalePageLayoutView="0" workbookViewId="0" topLeftCell="A1">
      <pane ySplit="5" topLeftCell="A6" activePane="bottomLeft" state="frozen"/>
      <selection pane="topLeft" activeCell="E6" sqref="E6"/>
      <selection pane="bottomLeft" activeCell="R15" sqref="R15"/>
    </sheetView>
  </sheetViews>
  <sheetFormatPr defaultColWidth="9.00390625" defaultRowHeight="24" customHeight="1"/>
  <cols>
    <col min="1" max="1" width="1.875" style="6" customWidth="1"/>
    <col min="2" max="2" width="3.75390625" style="6" customWidth="1"/>
    <col min="3" max="3" width="3.125" style="6" customWidth="1"/>
    <col min="4" max="4" width="21.375" style="6" customWidth="1"/>
    <col min="5" max="6" width="2.125" style="6" customWidth="1"/>
    <col min="7" max="7" width="20.125" style="6" customWidth="1"/>
    <col min="8" max="9" width="2.125" style="6" customWidth="1"/>
    <col min="10" max="10" width="19.625" style="6" customWidth="1"/>
    <col min="11" max="11" width="2.50390625" style="6" bestFit="1" customWidth="1"/>
    <col min="12" max="12" width="12.625" style="6" customWidth="1"/>
    <col min="13" max="13" width="2.50390625" style="6" customWidth="1"/>
    <col min="14" max="14" width="2.625" style="6" customWidth="1"/>
    <col min="15" max="15" width="12.625" style="6" customWidth="1"/>
    <col min="16" max="17" width="2.375" style="6" customWidth="1"/>
    <col min="18" max="18" width="12.625" style="6" customWidth="1"/>
    <col min="19" max="19" width="2.50390625" style="6" customWidth="1"/>
    <col min="20" max="20" width="2.625" style="6" customWidth="1"/>
    <col min="21" max="21" width="12.625" style="6" customWidth="1"/>
    <col min="22" max="22" width="8.75390625" style="6" customWidth="1"/>
    <col min="23" max="16384" width="9.00390625" style="6" customWidth="1"/>
  </cols>
  <sheetData>
    <row r="1" spans="2:21" ht="18.75" customHeight="1">
      <c r="B1" s="5" t="s">
        <v>197</v>
      </c>
      <c r="I1" s="7"/>
      <c r="J1" s="7"/>
      <c r="K1" s="7"/>
      <c r="M1" s="7"/>
      <c r="N1" s="7"/>
      <c r="O1" s="7"/>
      <c r="P1" s="7"/>
      <c r="Q1" s="7"/>
      <c r="R1" s="7"/>
      <c r="S1" s="7"/>
      <c r="T1" s="7"/>
      <c r="U1" s="7"/>
    </row>
    <row r="2" spans="8:19" ht="18.75" customHeight="1">
      <c r="H2" s="8"/>
      <c r="I2" s="8"/>
      <c r="J2" s="8"/>
      <c r="K2" s="8"/>
      <c r="L2" s="8"/>
      <c r="M2" s="8"/>
      <c r="N2" s="8"/>
      <c r="P2" s="5"/>
      <c r="Q2" s="5"/>
      <c r="R2" s="5" t="s">
        <v>115</v>
      </c>
      <c r="S2" s="5"/>
    </row>
    <row r="3" spans="9:22" s="5" customFormat="1" ht="18.75" customHeight="1">
      <c r="I3" s="4"/>
      <c r="J3" s="4"/>
      <c r="K3" s="4"/>
      <c r="L3" s="80" t="s">
        <v>168</v>
      </c>
      <c r="M3" s="826">
        <f>'基本情報'!G8</f>
        <v>0</v>
      </c>
      <c r="N3" s="826"/>
      <c r="O3" s="826"/>
      <c r="P3" s="826"/>
      <c r="Q3" s="826"/>
      <c r="R3" s="826"/>
      <c r="S3" s="826"/>
      <c r="T3" s="826"/>
      <c r="U3" s="826"/>
      <c r="V3" s="826"/>
    </row>
    <row r="4" spans="2:22" s="5" customFormat="1" ht="24" customHeight="1">
      <c r="B4" s="827" t="s">
        <v>34</v>
      </c>
      <c r="C4" s="827"/>
      <c r="D4" s="827"/>
      <c r="E4" s="827"/>
      <c r="F4" s="827"/>
      <c r="G4" s="827"/>
      <c r="H4" s="827"/>
      <c r="I4" s="827"/>
      <c r="J4" s="827"/>
      <c r="K4" s="827"/>
      <c r="L4" s="827"/>
      <c r="M4" s="827"/>
      <c r="N4" s="827"/>
      <c r="O4" s="827"/>
      <c r="P4" s="827"/>
      <c r="Q4" s="827"/>
      <c r="R4" s="827"/>
      <c r="S4" s="827"/>
      <c r="T4" s="827"/>
      <c r="U4" s="827"/>
      <c r="V4" s="827"/>
    </row>
    <row r="5" spans="2:22" s="5" customFormat="1" ht="18.75" customHeight="1">
      <c r="B5" s="9"/>
      <c r="C5" s="822" t="s">
        <v>74</v>
      </c>
      <c r="D5" s="822"/>
      <c r="E5" s="10"/>
      <c r="F5" s="32"/>
      <c r="G5" s="12" t="s">
        <v>563</v>
      </c>
      <c r="H5" s="34"/>
      <c r="I5" s="11"/>
      <c r="J5" s="32"/>
      <c r="K5" s="32"/>
      <c r="L5" s="822" t="s">
        <v>169</v>
      </c>
      <c r="M5" s="822"/>
      <c r="N5" s="822"/>
      <c r="O5" s="822"/>
      <c r="P5" s="822"/>
      <c r="Q5" s="822"/>
      <c r="R5" s="822"/>
      <c r="S5" s="822"/>
      <c r="T5" s="822"/>
      <c r="U5" s="32"/>
      <c r="V5" s="16"/>
    </row>
    <row r="6" spans="2:22" s="5" customFormat="1" ht="13.5" customHeight="1">
      <c r="B6" s="13"/>
      <c r="C6" s="14"/>
      <c r="D6" s="15"/>
      <c r="E6" s="16"/>
      <c r="F6" s="14"/>
      <c r="G6" s="18" t="s">
        <v>55</v>
      </c>
      <c r="H6" s="35"/>
      <c r="I6" s="17"/>
      <c r="J6" s="18"/>
      <c r="K6" s="18"/>
      <c r="L6" s="18"/>
      <c r="M6" s="18"/>
      <c r="N6" s="18"/>
      <c r="O6" s="18"/>
      <c r="P6" s="18"/>
      <c r="Q6" s="18"/>
      <c r="R6" s="18"/>
      <c r="S6" s="18"/>
      <c r="T6" s="18"/>
      <c r="U6" s="18"/>
      <c r="V6" s="16"/>
    </row>
    <row r="7" spans="2:22" s="5" customFormat="1" ht="15.75" customHeight="1">
      <c r="B7" s="828" t="s">
        <v>132</v>
      </c>
      <c r="C7" s="818"/>
      <c r="D7" s="818"/>
      <c r="E7" s="22"/>
      <c r="F7" s="20"/>
      <c r="G7" s="127"/>
      <c r="H7" s="36"/>
      <c r="I7" s="23"/>
      <c r="J7" s="24"/>
      <c r="K7" s="24"/>
      <c r="L7" s="24"/>
      <c r="M7" s="24"/>
      <c r="N7" s="24"/>
      <c r="O7" s="24"/>
      <c r="P7" s="24"/>
      <c r="Q7" s="24"/>
      <c r="R7" s="24"/>
      <c r="S7" s="24"/>
      <c r="T7" s="24"/>
      <c r="U7" s="24"/>
      <c r="V7" s="22"/>
    </row>
    <row r="8" spans="2:22" s="5" customFormat="1" ht="15.75" customHeight="1">
      <c r="B8" s="19"/>
      <c r="C8" s="818" t="s">
        <v>62</v>
      </c>
      <c r="D8" s="818"/>
      <c r="E8" s="22"/>
      <c r="F8" s="20"/>
      <c r="G8" s="111">
        <f>SUM(U8:U9)</f>
        <v>0</v>
      </c>
      <c r="H8" s="36"/>
      <c r="I8" s="23"/>
      <c r="J8" s="629"/>
      <c r="K8" s="126"/>
      <c r="L8" s="630"/>
      <c r="M8" s="126" t="s">
        <v>55</v>
      </c>
      <c r="N8" s="126" t="s">
        <v>590</v>
      </c>
      <c r="O8" s="631"/>
      <c r="P8" s="546" t="s">
        <v>591</v>
      </c>
      <c r="Q8" s="126" t="s">
        <v>590</v>
      </c>
      <c r="R8" s="630"/>
      <c r="S8" s="126" t="s">
        <v>58</v>
      </c>
      <c r="T8" s="115" t="s">
        <v>46</v>
      </c>
      <c r="U8" s="84">
        <f>ROUNDDOWN(L8*O8*R8,0)</f>
        <v>0</v>
      </c>
      <c r="V8" s="22" t="s">
        <v>55</v>
      </c>
    </row>
    <row r="9" spans="2:22" s="5" customFormat="1" ht="15.75" customHeight="1">
      <c r="B9" s="19"/>
      <c r="C9" s="21"/>
      <c r="D9" s="21"/>
      <c r="E9" s="22"/>
      <c r="F9" s="20"/>
      <c r="G9" s="111"/>
      <c r="H9" s="36"/>
      <c r="I9" s="23"/>
      <c r="J9" s="255"/>
      <c r="K9" s="126"/>
      <c r="L9" s="256"/>
      <c r="M9" s="126" t="s">
        <v>55</v>
      </c>
      <c r="N9" s="126" t="s">
        <v>590</v>
      </c>
      <c r="O9" s="578"/>
      <c r="P9" s="546" t="s">
        <v>591</v>
      </c>
      <c r="Q9" s="126" t="s">
        <v>590</v>
      </c>
      <c r="R9" s="256"/>
      <c r="S9" s="126" t="s">
        <v>58</v>
      </c>
      <c r="T9" s="115" t="s">
        <v>46</v>
      </c>
      <c r="U9" s="84">
        <f>ROUNDDOWN(L9*O9*R9,0)</f>
        <v>0</v>
      </c>
      <c r="V9" s="22" t="s">
        <v>55</v>
      </c>
    </row>
    <row r="10" spans="2:22" s="5" customFormat="1" ht="12.75" customHeight="1">
      <c r="B10" s="19"/>
      <c r="C10" s="21"/>
      <c r="D10" s="21"/>
      <c r="E10" s="22"/>
      <c r="F10" s="20"/>
      <c r="G10" s="111"/>
      <c r="H10" s="36"/>
      <c r="I10" s="23"/>
      <c r="J10" s="24"/>
      <c r="K10" s="24"/>
      <c r="L10" s="24"/>
      <c r="M10" s="24"/>
      <c r="N10" s="24"/>
      <c r="O10" s="24"/>
      <c r="P10" s="24"/>
      <c r="Q10" s="24"/>
      <c r="R10" s="24"/>
      <c r="S10" s="24"/>
      <c r="T10" s="24"/>
      <c r="U10" s="24"/>
      <c r="V10" s="22"/>
    </row>
    <row r="11" spans="2:22" s="5" customFormat="1" ht="15.75" customHeight="1">
      <c r="B11" s="19"/>
      <c r="C11" s="818" t="s">
        <v>63</v>
      </c>
      <c r="D11" s="818"/>
      <c r="E11" s="22"/>
      <c r="F11" s="20"/>
      <c r="G11" s="112">
        <f>SUM(G12:G14)</f>
        <v>0</v>
      </c>
      <c r="H11" s="36"/>
      <c r="I11" s="23"/>
      <c r="J11" s="24"/>
      <c r="K11" s="24"/>
      <c r="L11" s="24"/>
      <c r="M11" s="24"/>
      <c r="N11" s="24"/>
      <c r="O11" s="24"/>
      <c r="P11" s="24"/>
      <c r="Q11" s="24"/>
      <c r="R11" s="24"/>
      <c r="S11" s="24"/>
      <c r="T11" s="24"/>
      <c r="U11" s="24"/>
      <c r="V11" s="22"/>
    </row>
    <row r="12" spans="2:22" s="5" customFormat="1" ht="15.75" customHeight="1">
      <c r="B12" s="19"/>
      <c r="C12" s="20"/>
      <c r="D12" s="21" t="s">
        <v>116</v>
      </c>
      <c r="E12" s="22"/>
      <c r="F12" s="20"/>
      <c r="G12" s="111">
        <f>'（別紙7）研修責任者明細'!O15</f>
        <v>0</v>
      </c>
      <c r="H12" s="36"/>
      <c r="I12" s="23"/>
      <c r="J12" s="24"/>
      <c r="K12" s="24"/>
      <c r="L12" s="24"/>
      <c r="M12" s="24"/>
      <c r="N12" s="24"/>
      <c r="O12" s="24"/>
      <c r="P12" s="24"/>
      <c r="Q12" s="24"/>
      <c r="R12" s="24"/>
      <c r="S12" s="24"/>
      <c r="T12" s="24"/>
      <c r="U12" s="24"/>
      <c r="V12" s="22"/>
    </row>
    <row r="13" spans="2:22" s="5" customFormat="1" ht="15.75" customHeight="1">
      <c r="B13" s="19"/>
      <c r="C13" s="20"/>
      <c r="D13" s="21" t="s">
        <v>117</v>
      </c>
      <c r="E13" s="22"/>
      <c r="F13" s="20"/>
      <c r="G13" s="112">
        <f>'（別紙7）研修責任者明細'!M15</f>
        <v>0</v>
      </c>
      <c r="H13" s="36"/>
      <c r="I13" s="23"/>
      <c r="J13" s="819" t="s">
        <v>47</v>
      </c>
      <c r="K13" s="819"/>
      <c r="L13" s="819"/>
      <c r="M13" s="819"/>
      <c r="N13" s="20"/>
      <c r="O13" s="820" t="s">
        <v>83</v>
      </c>
      <c r="P13" s="820"/>
      <c r="Q13" s="820"/>
      <c r="R13" s="820"/>
      <c r="S13" s="820"/>
      <c r="T13" s="820"/>
      <c r="U13" s="84">
        <f>'（別紙7）研修責任者明細'!E15</f>
        <v>0</v>
      </c>
      <c r="V13" s="36" t="s">
        <v>185</v>
      </c>
    </row>
    <row r="14" spans="2:22" s="5" customFormat="1" ht="15.75" customHeight="1">
      <c r="B14" s="19"/>
      <c r="C14" s="20"/>
      <c r="D14" s="21" t="s">
        <v>118</v>
      </c>
      <c r="E14" s="22"/>
      <c r="F14" s="20"/>
      <c r="G14" s="111">
        <f>'（別紙7）研修責任者明細'!Q15</f>
        <v>0</v>
      </c>
      <c r="H14" s="36"/>
      <c r="I14" s="23"/>
      <c r="J14" s="20"/>
      <c r="K14" s="20"/>
      <c r="L14" s="25"/>
      <c r="M14" s="20"/>
      <c r="N14" s="20"/>
      <c r="O14" s="20"/>
      <c r="P14" s="20"/>
      <c r="Q14" s="20"/>
      <c r="R14" s="20"/>
      <c r="S14" s="20"/>
      <c r="T14" s="20"/>
      <c r="U14" s="24"/>
      <c r="V14" s="22"/>
    </row>
    <row r="15" spans="2:22" s="5" customFormat="1" ht="12.75" customHeight="1">
      <c r="B15" s="19"/>
      <c r="C15" s="20"/>
      <c r="D15" s="21"/>
      <c r="E15" s="22"/>
      <c r="F15" s="20"/>
      <c r="G15" s="128"/>
      <c r="H15" s="36"/>
      <c r="I15" s="23"/>
      <c r="J15" s="20"/>
      <c r="K15" s="20"/>
      <c r="L15" s="20"/>
      <c r="M15" s="20"/>
      <c r="N15" s="20"/>
      <c r="O15" s="20"/>
      <c r="P15" s="20"/>
      <c r="Q15" s="20"/>
      <c r="R15" s="20"/>
      <c r="S15" s="20"/>
      <c r="T15" s="20"/>
      <c r="U15" s="20"/>
      <c r="V15" s="22"/>
    </row>
    <row r="16" spans="2:22" s="5" customFormat="1" ht="15.75" customHeight="1">
      <c r="B16" s="19"/>
      <c r="C16" s="818" t="s">
        <v>64</v>
      </c>
      <c r="D16" s="818"/>
      <c r="E16" s="22"/>
      <c r="F16" s="20"/>
      <c r="G16" s="97">
        <f>SUM(R16:R17)</f>
        <v>0</v>
      </c>
      <c r="H16" s="36"/>
      <c r="I16" s="23"/>
      <c r="J16" s="632"/>
      <c r="K16" s="215"/>
      <c r="L16" s="633"/>
      <c r="M16" s="215" t="s">
        <v>55</v>
      </c>
      <c r="N16" s="215" t="s">
        <v>592</v>
      </c>
      <c r="O16" s="634"/>
      <c r="P16" s="117" t="s">
        <v>50</v>
      </c>
      <c r="Q16" s="117" t="s">
        <v>49</v>
      </c>
      <c r="R16" s="84">
        <f>ROUNDDOWN(L16*O16,0)</f>
        <v>0</v>
      </c>
      <c r="S16" s="20" t="s">
        <v>55</v>
      </c>
      <c r="T16" s="115"/>
      <c r="U16" s="84"/>
      <c r="V16" s="22"/>
    </row>
    <row r="17" spans="2:22" s="5" customFormat="1" ht="15.75" customHeight="1">
      <c r="B17" s="19"/>
      <c r="C17" s="21"/>
      <c r="D17" s="21"/>
      <c r="E17" s="22"/>
      <c r="F17" s="20"/>
      <c r="G17" s="97"/>
      <c r="H17" s="36"/>
      <c r="I17" s="23"/>
      <c r="J17" s="632"/>
      <c r="K17" s="215"/>
      <c r="L17" s="633"/>
      <c r="M17" s="215" t="s">
        <v>55</v>
      </c>
      <c r="N17" s="215" t="s">
        <v>592</v>
      </c>
      <c r="O17" s="634"/>
      <c r="P17" s="117" t="s">
        <v>50</v>
      </c>
      <c r="Q17" s="117" t="s">
        <v>49</v>
      </c>
      <c r="R17" s="84">
        <f>ROUNDDOWN(L17*O17,0)</f>
        <v>0</v>
      </c>
      <c r="S17" s="20" t="s">
        <v>55</v>
      </c>
      <c r="T17" s="115"/>
      <c r="U17" s="84"/>
      <c r="V17" s="22"/>
    </row>
    <row r="18" spans="2:22" s="5" customFormat="1" ht="12.75" customHeight="1">
      <c r="B18" s="19"/>
      <c r="C18" s="21"/>
      <c r="D18" s="21"/>
      <c r="E18" s="22"/>
      <c r="F18" s="20"/>
      <c r="G18" s="97"/>
      <c r="H18" s="36"/>
      <c r="I18" s="23"/>
      <c r="J18" s="113"/>
      <c r="K18" s="118"/>
      <c r="L18" s="114"/>
      <c r="M18" s="118"/>
      <c r="N18" s="118"/>
      <c r="O18" s="113"/>
      <c r="P18" s="118"/>
      <c r="Q18" s="118"/>
      <c r="R18" s="113"/>
      <c r="S18" s="113"/>
      <c r="T18" s="82"/>
      <c r="U18" s="114"/>
      <c r="V18" s="22"/>
    </row>
    <row r="19" spans="2:22" s="5" customFormat="1" ht="15.75" customHeight="1">
      <c r="B19" s="19"/>
      <c r="C19" s="818" t="s">
        <v>65</v>
      </c>
      <c r="D19" s="818"/>
      <c r="E19" s="22"/>
      <c r="F19" s="20"/>
      <c r="G19" s="97">
        <f>SUM(R19:R20)</f>
        <v>0</v>
      </c>
      <c r="H19" s="36"/>
      <c r="I19" s="23"/>
      <c r="J19" s="632"/>
      <c r="K19" s="215"/>
      <c r="L19" s="633"/>
      <c r="M19" s="215" t="s">
        <v>55</v>
      </c>
      <c r="N19" s="215" t="s">
        <v>45</v>
      </c>
      <c r="O19" s="634"/>
      <c r="P19" s="117" t="s">
        <v>58</v>
      </c>
      <c r="Q19" s="117" t="s">
        <v>49</v>
      </c>
      <c r="R19" s="84">
        <f>ROUNDDOWN(L19*O19,0)</f>
        <v>0</v>
      </c>
      <c r="S19" s="20" t="s">
        <v>55</v>
      </c>
      <c r="T19" s="20"/>
      <c r="U19" s="20"/>
      <c r="V19" s="116"/>
    </row>
    <row r="20" spans="2:22" s="5" customFormat="1" ht="15.75" customHeight="1">
      <c r="B20" s="19"/>
      <c r="C20" s="21"/>
      <c r="D20" s="21"/>
      <c r="E20" s="22"/>
      <c r="F20" s="20"/>
      <c r="G20" s="97"/>
      <c r="H20" s="36"/>
      <c r="I20" s="23"/>
      <c r="J20" s="632"/>
      <c r="K20" s="215"/>
      <c r="L20" s="633"/>
      <c r="M20" s="215" t="s">
        <v>55</v>
      </c>
      <c r="N20" s="215" t="s">
        <v>592</v>
      </c>
      <c r="O20" s="634"/>
      <c r="P20" s="117" t="s">
        <v>58</v>
      </c>
      <c r="Q20" s="117" t="s">
        <v>49</v>
      </c>
      <c r="R20" s="84">
        <f>ROUNDDOWN(L20*O20,0)</f>
        <v>0</v>
      </c>
      <c r="S20" s="20" t="s">
        <v>55</v>
      </c>
      <c r="T20" s="20"/>
      <c r="U20" s="20"/>
      <c r="V20" s="116"/>
    </row>
    <row r="21" spans="2:22" s="5" customFormat="1" ht="12.75" customHeight="1">
      <c r="B21" s="19"/>
      <c r="C21" s="21"/>
      <c r="D21" s="21"/>
      <c r="E21" s="22"/>
      <c r="F21" s="20"/>
      <c r="G21" s="97"/>
      <c r="H21" s="36"/>
      <c r="I21" s="23"/>
      <c r="J21" s="216"/>
      <c r="K21" s="217"/>
      <c r="L21" s="97"/>
      <c r="M21" s="81"/>
      <c r="N21" s="81"/>
      <c r="O21" s="216"/>
      <c r="P21" s="113"/>
      <c r="Q21" s="113"/>
      <c r="R21" s="113"/>
      <c r="S21" s="113"/>
      <c r="T21" s="82"/>
      <c r="U21" s="114"/>
      <c r="V21" s="22"/>
    </row>
    <row r="22" spans="2:22" s="5" customFormat="1" ht="15.75" customHeight="1">
      <c r="B22" s="19"/>
      <c r="C22" s="818" t="s">
        <v>66</v>
      </c>
      <c r="D22" s="818"/>
      <c r="E22" s="22"/>
      <c r="F22" s="20"/>
      <c r="G22" s="129">
        <f>SUM(G23:G32)</f>
        <v>0</v>
      </c>
      <c r="H22" s="36"/>
      <c r="I22" s="23"/>
      <c r="J22" s="177"/>
      <c r="K22" s="215"/>
      <c r="L22" s="217"/>
      <c r="M22" s="24"/>
      <c r="N22" s="24"/>
      <c r="O22" s="216"/>
      <c r="P22" s="82"/>
      <c r="Q22" s="82"/>
      <c r="R22" s="82"/>
      <c r="S22" s="82"/>
      <c r="T22" s="82"/>
      <c r="U22" s="85"/>
      <c r="V22" s="22"/>
    </row>
    <row r="23" spans="2:22" s="5" customFormat="1" ht="15.75" customHeight="1">
      <c r="B23" s="19"/>
      <c r="C23" s="20"/>
      <c r="D23" s="21" t="s">
        <v>119</v>
      </c>
      <c r="E23" s="22"/>
      <c r="F23" s="20"/>
      <c r="G23" s="97">
        <f>SUM(L23:L24)</f>
        <v>0</v>
      </c>
      <c r="H23" s="36"/>
      <c r="I23" s="23"/>
      <c r="J23" s="629"/>
      <c r="K23" s="126"/>
      <c r="L23" s="630"/>
      <c r="M23" s="24" t="s">
        <v>55</v>
      </c>
      <c r="N23" s="24"/>
      <c r="O23" s="216"/>
      <c r="P23" s="113"/>
      <c r="Q23" s="113"/>
      <c r="R23" s="113"/>
      <c r="S23" s="113"/>
      <c r="T23" s="82"/>
      <c r="U23" s="114"/>
      <c r="V23" s="83"/>
    </row>
    <row r="24" spans="2:22" s="5" customFormat="1" ht="15.75" customHeight="1">
      <c r="B24" s="19"/>
      <c r="C24" s="20"/>
      <c r="D24" s="21"/>
      <c r="E24" s="22"/>
      <c r="F24" s="20"/>
      <c r="G24" s="97"/>
      <c r="H24" s="36"/>
      <c r="I24" s="23"/>
      <c r="J24" s="632"/>
      <c r="K24" s="215"/>
      <c r="L24" s="633"/>
      <c r="M24" s="24" t="s">
        <v>55</v>
      </c>
      <c r="N24" s="24"/>
      <c r="O24" s="216"/>
      <c r="P24" s="113"/>
      <c r="Q24" s="113"/>
      <c r="R24" s="113"/>
      <c r="S24" s="113"/>
      <c r="T24" s="82"/>
      <c r="U24" s="114"/>
      <c r="V24" s="83"/>
    </row>
    <row r="25" spans="2:22" s="5" customFormat="1" ht="12.75" customHeight="1">
      <c r="B25" s="19"/>
      <c r="C25" s="20"/>
      <c r="D25" s="21"/>
      <c r="E25" s="22"/>
      <c r="F25" s="20"/>
      <c r="G25" s="97"/>
      <c r="H25" s="36"/>
      <c r="I25" s="23"/>
      <c r="J25" s="113"/>
      <c r="K25" s="118"/>
      <c r="L25" s="114"/>
      <c r="M25" s="81"/>
      <c r="N25" s="24"/>
      <c r="O25" s="216"/>
      <c r="P25" s="113"/>
      <c r="Q25" s="113"/>
      <c r="R25" s="113"/>
      <c r="S25" s="113"/>
      <c r="T25" s="82"/>
      <c r="U25" s="114"/>
      <c r="V25" s="83"/>
    </row>
    <row r="26" spans="2:22" s="5" customFormat="1" ht="15.75" customHeight="1">
      <c r="B26" s="19"/>
      <c r="C26" s="20"/>
      <c r="D26" s="21" t="s">
        <v>120</v>
      </c>
      <c r="E26" s="22"/>
      <c r="F26" s="20"/>
      <c r="G26" s="97">
        <f>SUM(R26:R27)</f>
        <v>0</v>
      </c>
      <c r="H26" s="36"/>
      <c r="I26" s="23"/>
      <c r="J26" s="632"/>
      <c r="K26" s="215"/>
      <c r="L26" s="633"/>
      <c r="M26" s="215" t="s">
        <v>55</v>
      </c>
      <c r="N26" s="215" t="s">
        <v>590</v>
      </c>
      <c r="O26" s="634"/>
      <c r="P26" s="117" t="s">
        <v>58</v>
      </c>
      <c r="Q26" s="117" t="s">
        <v>593</v>
      </c>
      <c r="R26" s="84">
        <f>ROUNDDOWN(L26*O26,0)</f>
        <v>0</v>
      </c>
      <c r="S26" s="20" t="s">
        <v>55</v>
      </c>
      <c r="T26" s="20"/>
      <c r="U26" s="20"/>
      <c r="V26" s="116"/>
    </row>
    <row r="27" spans="2:22" s="5" customFormat="1" ht="15.75" customHeight="1">
      <c r="B27" s="19"/>
      <c r="C27" s="20"/>
      <c r="D27" s="21"/>
      <c r="E27" s="22"/>
      <c r="F27" s="20"/>
      <c r="G27" s="97"/>
      <c r="H27" s="36"/>
      <c r="I27" s="23"/>
      <c r="J27" s="255"/>
      <c r="K27" s="126"/>
      <c r="L27" s="256"/>
      <c r="M27" s="126" t="s">
        <v>55</v>
      </c>
      <c r="N27" s="126" t="s">
        <v>590</v>
      </c>
      <c r="O27" s="256"/>
      <c r="P27" s="117" t="s">
        <v>58</v>
      </c>
      <c r="Q27" s="117" t="s">
        <v>593</v>
      </c>
      <c r="R27" s="84">
        <f>ROUNDDOWN(L27*O27,0)</f>
        <v>0</v>
      </c>
      <c r="S27" s="20" t="s">
        <v>55</v>
      </c>
      <c r="T27" s="20"/>
      <c r="U27" s="20"/>
      <c r="V27" s="116"/>
    </row>
    <row r="28" spans="2:22" s="5" customFormat="1" ht="12.75" customHeight="1">
      <c r="B28" s="19"/>
      <c r="C28" s="20"/>
      <c r="D28" s="21"/>
      <c r="E28" s="22"/>
      <c r="F28" s="20"/>
      <c r="G28" s="97"/>
      <c r="H28" s="36"/>
      <c r="I28" s="23"/>
      <c r="J28" s="113"/>
      <c r="K28" s="118"/>
      <c r="L28" s="114"/>
      <c r="M28" s="81"/>
      <c r="N28" s="81"/>
      <c r="O28" s="125"/>
      <c r="P28" s="117"/>
      <c r="Q28" s="117"/>
      <c r="R28" s="84"/>
      <c r="S28" s="20"/>
      <c r="T28" s="20"/>
      <c r="U28" s="20"/>
      <c r="V28" s="116"/>
    </row>
    <row r="29" spans="2:22" s="5" customFormat="1" ht="15.75" customHeight="1">
      <c r="B29" s="19"/>
      <c r="C29" s="20"/>
      <c r="D29" s="21" t="s">
        <v>121</v>
      </c>
      <c r="E29" s="22"/>
      <c r="F29" s="20"/>
      <c r="G29" s="97">
        <f>SUM(R29:R30)</f>
        <v>0</v>
      </c>
      <c r="H29" s="36"/>
      <c r="I29" s="23"/>
      <c r="J29" s="632"/>
      <c r="K29" s="215"/>
      <c r="L29" s="633"/>
      <c r="M29" s="215" t="s">
        <v>55</v>
      </c>
      <c r="N29" s="215" t="s">
        <v>590</v>
      </c>
      <c r="O29" s="634"/>
      <c r="P29" s="117" t="s">
        <v>58</v>
      </c>
      <c r="Q29" s="117" t="s">
        <v>593</v>
      </c>
      <c r="R29" s="84">
        <f>ROUNDDOWN(L29*O29,0)</f>
        <v>0</v>
      </c>
      <c r="S29" s="20" t="s">
        <v>55</v>
      </c>
      <c r="T29" s="20"/>
      <c r="U29" s="20"/>
      <c r="V29" s="116"/>
    </row>
    <row r="30" spans="2:22" s="5" customFormat="1" ht="15.75" customHeight="1">
      <c r="B30" s="19"/>
      <c r="C30" s="20"/>
      <c r="D30" s="21"/>
      <c r="E30" s="22"/>
      <c r="F30" s="20"/>
      <c r="G30" s="97"/>
      <c r="H30" s="36"/>
      <c r="I30" s="23"/>
      <c r="J30" s="255"/>
      <c r="K30" s="126"/>
      <c r="L30" s="256"/>
      <c r="M30" s="126" t="s">
        <v>55</v>
      </c>
      <c r="N30" s="126" t="s">
        <v>590</v>
      </c>
      <c r="O30" s="256"/>
      <c r="P30" s="117" t="s">
        <v>58</v>
      </c>
      <c r="Q30" s="117" t="s">
        <v>593</v>
      </c>
      <c r="R30" s="84">
        <f>ROUNDDOWN(L30*O30,0)</f>
        <v>0</v>
      </c>
      <c r="S30" s="20" t="s">
        <v>55</v>
      </c>
      <c r="T30" s="20"/>
      <c r="U30" s="20"/>
      <c r="V30" s="116"/>
    </row>
    <row r="31" spans="2:22" s="5" customFormat="1" ht="12.75" customHeight="1">
      <c r="B31" s="19"/>
      <c r="C31" s="20"/>
      <c r="D31" s="21"/>
      <c r="E31" s="22"/>
      <c r="F31" s="20"/>
      <c r="G31" s="97"/>
      <c r="H31" s="36"/>
      <c r="I31" s="23"/>
      <c r="J31" s="113"/>
      <c r="K31" s="118"/>
      <c r="L31" s="114"/>
      <c r="M31" s="81"/>
      <c r="N31" s="81"/>
      <c r="O31" s="125"/>
      <c r="P31" s="117"/>
      <c r="Q31" s="117"/>
      <c r="R31" s="84"/>
      <c r="S31" s="20"/>
      <c r="T31" s="20"/>
      <c r="U31" s="20"/>
      <c r="V31" s="116"/>
    </row>
    <row r="32" spans="2:22" s="5" customFormat="1" ht="15.75" customHeight="1">
      <c r="B32" s="19"/>
      <c r="C32" s="20"/>
      <c r="D32" s="21" t="s">
        <v>122</v>
      </c>
      <c r="E32" s="22"/>
      <c r="F32" s="20"/>
      <c r="G32" s="97">
        <f>SUM(R32:R33)</f>
        <v>0</v>
      </c>
      <c r="H32" s="36"/>
      <c r="I32" s="23"/>
      <c r="J32" s="629"/>
      <c r="K32" s="126"/>
      <c r="L32" s="630"/>
      <c r="M32" s="126" t="s">
        <v>55</v>
      </c>
      <c r="N32" s="126" t="s">
        <v>590</v>
      </c>
      <c r="O32" s="630"/>
      <c r="P32" s="117" t="s">
        <v>51</v>
      </c>
      <c r="Q32" s="117" t="s">
        <v>594</v>
      </c>
      <c r="R32" s="84">
        <f>ROUNDDOWN(L32*O32,0)</f>
        <v>0</v>
      </c>
      <c r="S32" s="20" t="s">
        <v>55</v>
      </c>
      <c r="T32" s="20"/>
      <c r="U32" s="20"/>
      <c r="V32" s="116"/>
    </row>
    <row r="33" spans="2:22" s="5" customFormat="1" ht="15.75" customHeight="1">
      <c r="B33" s="19"/>
      <c r="C33" s="20"/>
      <c r="D33" s="21"/>
      <c r="E33" s="22"/>
      <c r="F33" s="20"/>
      <c r="G33" s="97"/>
      <c r="H33" s="36"/>
      <c r="I33" s="23"/>
      <c r="J33" s="629"/>
      <c r="K33" s="126"/>
      <c r="L33" s="630"/>
      <c r="M33" s="126" t="s">
        <v>55</v>
      </c>
      <c r="N33" s="126" t="s">
        <v>590</v>
      </c>
      <c r="O33" s="630"/>
      <c r="P33" s="117" t="s">
        <v>52</v>
      </c>
      <c r="Q33" s="117" t="s">
        <v>595</v>
      </c>
      <c r="R33" s="84">
        <f>ROUNDDOWN(L33*O33,0)</f>
        <v>0</v>
      </c>
      <c r="S33" s="20" t="s">
        <v>55</v>
      </c>
      <c r="T33" s="20"/>
      <c r="U33" s="20"/>
      <c r="V33" s="116"/>
    </row>
    <row r="34" spans="2:22" s="5" customFormat="1" ht="12.75" customHeight="1">
      <c r="B34" s="19"/>
      <c r="C34" s="20"/>
      <c r="D34" s="21"/>
      <c r="E34" s="22"/>
      <c r="F34" s="20"/>
      <c r="G34" s="97"/>
      <c r="H34" s="36"/>
      <c r="I34" s="23"/>
      <c r="J34" s="113"/>
      <c r="K34" s="118"/>
      <c r="L34" s="635"/>
      <c r="M34" s="81"/>
      <c r="N34" s="81"/>
      <c r="O34" s="113"/>
      <c r="P34" s="113"/>
      <c r="Q34" s="113"/>
      <c r="R34" s="113"/>
      <c r="S34" s="113"/>
      <c r="T34" s="82"/>
      <c r="U34" s="114"/>
      <c r="V34" s="22"/>
    </row>
    <row r="35" spans="2:22" s="5" customFormat="1" ht="15.75" customHeight="1">
      <c r="B35" s="19"/>
      <c r="C35" s="818" t="s">
        <v>123</v>
      </c>
      <c r="D35" s="818"/>
      <c r="E35" s="22"/>
      <c r="F35" s="20"/>
      <c r="G35" s="129">
        <f>SUM(G36:G39)</f>
        <v>0</v>
      </c>
      <c r="H35" s="36"/>
      <c r="I35" s="23"/>
      <c r="J35" s="261"/>
      <c r="K35" s="126"/>
      <c r="L35" s="114"/>
      <c r="M35" s="24"/>
      <c r="N35" s="24"/>
      <c r="O35" s="821"/>
      <c r="P35" s="821"/>
      <c r="Q35" s="821"/>
      <c r="R35" s="821"/>
      <c r="S35" s="821"/>
      <c r="T35" s="821"/>
      <c r="U35" s="85"/>
      <c r="V35" s="83"/>
    </row>
    <row r="36" spans="2:22" s="5" customFormat="1" ht="15.75" customHeight="1">
      <c r="B36" s="19"/>
      <c r="C36" s="21"/>
      <c r="D36" s="21" t="s">
        <v>124</v>
      </c>
      <c r="E36" s="22"/>
      <c r="F36" s="20"/>
      <c r="G36" s="97">
        <f>SUM(R36:R37)</f>
        <v>0</v>
      </c>
      <c r="H36" s="36"/>
      <c r="I36" s="23"/>
      <c r="J36" s="632"/>
      <c r="K36" s="215"/>
      <c r="L36" s="634"/>
      <c r="M36" s="215" t="s">
        <v>55</v>
      </c>
      <c r="N36" s="215" t="s">
        <v>590</v>
      </c>
      <c r="O36" s="634"/>
      <c r="P36" s="117" t="s">
        <v>289</v>
      </c>
      <c r="Q36" s="117" t="s">
        <v>596</v>
      </c>
      <c r="R36" s="84">
        <f>ROUNDDOWN(L36*O36,0)</f>
        <v>0</v>
      </c>
      <c r="S36" s="20" t="s">
        <v>55</v>
      </c>
      <c r="T36" s="82"/>
      <c r="U36" s="114"/>
      <c r="V36" s="83"/>
    </row>
    <row r="37" spans="2:22" s="5" customFormat="1" ht="15.75" customHeight="1">
      <c r="B37" s="19"/>
      <c r="C37" s="21"/>
      <c r="D37" s="21"/>
      <c r="E37" s="22"/>
      <c r="F37" s="20"/>
      <c r="G37" s="97"/>
      <c r="H37" s="36"/>
      <c r="I37" s="23"/>
      <c r="J37" s="629"/>
      <c r="K37" s="126"/>
      <c r="L37" s="630"/>
      <c r="M37" s="126" t="s">
        <v>55</v>
      </c>
      <c r="N37" s="126" t="s">
        <v>590</v>
      </c>
      <c r="O37" s="630"/>
      <c r="P37" s="117"/>
      <c r="Q37" s="117" t="s">
        <v>597</v>
      </c>
      <c r="R37" s="84">
        <f>ROUNDDOWN(L37*O37,0)</f>
        <v>0</v>
      </c>
      <c r="S37" s="20" t="s">
        <v>55</v>
      </c>
      <c r="T37" s="82"/>
      <c r="U37" s="114"/>
      <c r="V37" s="83"/>
    </row>
    <row r="38" spans="2:22" s="5" customFormat="1" ht="12.75" customHeight="1">
      <c r="B38" s="19"/>
      <c r="C38" s="21"/>
      <c r="D38" s="21"/>
      <c r="E38" s="22"/>
      <c r="F38" s="20"/>
      <c r="G38" s="97"/>
      <c r="H38" s="36"/>
      <c r="I38" s="23"/>
      <c r="J38" s="113"/>
      <c r="K38" s="118"/>
      <c r="L38" s="114"/>
      <c r="M38" s="81"/>
      <c r="N38" s="81"/>
      <c r="O38" s="125"/>
      <c r="P38" s="117"/>
      <c r="Q38" s="117"/>
      <c r="R38" s="84"/>
      <c r="S38" s="20"/>
      <c r="T38" s="82"/>
      <c r="U38" s="114"/>
      <c r="V38" s="83"/>
    </row>
    <row r="39" spans="2:22" s="5" customFormat="1" ht="15.75" customHeight="1">
      <c r="B39" s="19"/>
      <c r="C39" s="20"/>
      <c r="D39" s="21" t="s">
        <v>125</v>
      </c>
      <c r="E39" s="22"/>
      <c r="F39" s="20"/>
      <c r="G39" s="97">
        <f>SUM(R39:R40)</f>
        <v>0</v>
      </c>
      <c r="H39" s="36"/>
      <c r="I39" s="23"/>
      <c r="J39" s="632"/>
      <c r="K39" s="215"/>
      <c r="L39" s="633"/>
      <c r="M39" s="215" t="s">
        <v>55</v>
      </c>
      <c r="N39" s="215" t="s">
        <v>590</v>
      </c>
      <c r="O39" s="634"/>
      <c r="P39" s="117" t="s">
        <v>58</v>
      </c>
      <c r="Q39" s="117" t="s">
        <v>593</v>
      </c>
      <c r="R39" s="84">
        <f>ROUNDDOWN(L39*O39,0)</f>
        <v>0</v>
      </c>
      <c r="S39" s="20" t="s">
        <v>55</v>
      </c>
      <c r="T39" s="82"/>
      <c r="U39" s="114"/>
      <c r="V39" s="83"/>
    </row>
    <row r="40" spans="2:22" s="5" customFormat="1" ht="15.75" customHeight="1">
      <c r="B40" s="19"/>
      <c r="C40" s="20"/>
      <c r="D40" s="21"/>
      <c r="E40" s="22"/>
      <c r="F40" s="20"/>
      <c r="G40" s="97"/>
      <c r="H40" s="36"/>
      <c r="I40" s="23"/>
      <c r="J40" s="632"/>
      <c r="K40" s="215"/>
      <c r="L40" s="633"/>
      <c r="M40" s="215" t="s">
        <v>55</v>
      </c>
      <c r="N40" s="215" t="s">
        <v>590</v>
      </c>
      <c r="O40" s="634"/>
      <c r="P40" s="117" t="s">
        <v>58</v>
      </c>
      <c r="Q40" s="117" t="s">
        <v>593</v>
      </c>
      <c r="R40" s="84">
        <f>ROUNDDOWN(L40*O40,0)</f>
        <v>0</v>
      </c>
      <c r="S40" s="20" t="s">
        <v>55</v>
      </c>
      <c r="T40" s="82"/>
      <c r="U40" s="114"/>
      <c r="V40" s="83"/>
    </row>
    <row r="41" spans="2:22" s="5" customFormat="1" ht="12.75" customHeight="1">
      <c r="B41" s="19"/>
      <c r="C41" s="20"/>
      <c r="D41" s="21"/>
      <c r="E41" s="22"/>
      <c r="F41" s="20"/>
      <c r="G41" s="97"/>
      <c r="H41" s="36"/>
      <c r="I41" s="23"/>
      <c r="J41" s="636"/>
      <c r="K41" s="118"/>
      <c r="L41" s="114"/>
      <c r="M41" s="81"/>
      <c r="N41" s="81"/>
      <c r="O41" s="637"/>
      <c r="P41" s="117"/>
      <c r="Q41" s="117"/>
      <c r="R41" s="84"/>
      <c r="S41" s="20"/>
      <c r="T41" s="82"/>
      <c r="U41" s="114"/>
      <c r="V41" s="83"/>
    </row>
    <row r="42" spans="2:22" s="5" customFormat="1" ht="15.75" customHeight="1">
      <c r="B42" s="19"/>
      <c r="C42" s="818" t="s">
        <v>76</v>
      </c>
      <c r="D42" s="818"/>
      <c r="E42" s="22"/>
      <c r="F42" s="20"/>
      <c r="G42" s="97">
        <f>SUM(R42:R43)</f>
        <v>0</v>
      </c>
      <c r="H42" s="36"/>
      <c r="I42" s="23"/>
      <c r="J42" s="632"/>
      <c r="K42" s="215"/>
      <c r="L42" s="633"/>
      <c r="M42" s="215" t="s">
        <v>55</v>
      </c>
      <c r="N42" s="215" t="s">
        <v>590</v>
      </c>
      <c r="O42" s="634"/>
      <c r="P42" s="117" t="s">
        <v>53</v>
      </c>
      <c r="Q42" s="117" t="s">
        <v>593</v>
      </c>
      <c r="R42" s="84">
        <f>ROUNDDOWN(L42*O42,0)</f>
        <v>0</v>
      </c>
      <c r="S42" s="20" t="s">
        <v>55</v>
      </c>
      <c r="T42" s="82"/>
      <c r="U42" s="114"/>
      <c r="V42" s="83"/>
    </row>
    <row r="43" spans="2:22" s="5" customFormat="1" ht="15.75" customHeight="1">
      <c r="B43" s="19"/>
      <c r="C43" s="21"/>
      <c r="D43" s="21"/>
      <c r="E43" s="22"/>
      <c r="F43" s="20"/>
      <c r="G43" s="97"/>
      <c r="H43" s="36"/>
      <c r="I43" s="23"/>
      <c r="J43" s="632"/>
      <c r="K43" s="215"/>
      <c r="L43" s="633"/>
      <c r="M43" s="215" t="s">
        <v>55</v>
      </c>
      <c r="N43" s="215" t="s">
        <v>590</v>
      </c>
      <c r="O43" s="634"/>
      <c r="P43" s="117" t="s">
        <v>53</v>
      </c>
      <c r="Q43" s="117" t="s">
        <v>593</v>
      </c>
      <c r="R43" s="84">
        <f>ROUNDDOWN(L43*O43,0)</f>
        <v>0</v>
      </c>
      <c r="S43" s="20" t="s">
        <v>55</v>
      </c>
      <c r="T43" s="82"/>
      <c r="U43" s="114"/>
      <c r="V43" s="83"/>
    </row>
    <row r="44" spans="2:22" s="5" customFormat="1" ht="12.75" customHeight="1">
      <c r="B44" s="19"/>
      <c r="C44" s="21"/>
      <c r="D44" s="21"/>
      <c r="E44" s="22"/>
      <c r="F44" s="20"/>
      <c r="G44" s="97"/>
      <c r="H44" s="36"/>
      <c r="I44" s="23"/>
      <c r="J44" s="636"/>
      <c r="K44" s="118"/>
      <c r="L44" s="635"/>
      <c r="M44" s="81"/>
      <c r="N44" s="81"/>
      <c r="O44" s="125"/>
      <c r="P44" s="117"/>
      <c r="Q44" s="117"/>
      <c r="R44" s="84"/>
      <c r="S44" s="20"/>
      <c r="T44" s="82"/>
      <c r="U44" s="114"/>
      <c r="V44" s="83"/>
    </row>
    <row r="45" spans="2:22" s="5" customFormat="1" ht="15.75" customHeight="1">
      <c r="B45" s="19"/>
      <c r="C45" s="818" t="s">
        <v>127</v>
      </c>
      <c r="D45" s="818"/>
      <c r="E45" s="22"/>
      <c r="F45" s="20"/>
      <c r="G45" s="97">
        <f>SUM(L45:L46)</f>
        <v>0</v>
      </c>
      <c r="H45" s="36"/>
      <c r="I45" s="23"/>
      <c r="J45" s="629"/>
      <c r="K45" s="126"/>
      <c r="L45" s="630"/>
      <c r="M45" s="24" t="s">
        <v>55</v>
      </c>
      <c r="N45" s="24"/>
      <c r="O45" s="113"/>
      <c r="P45" s="113"/>
      <c r="Q45" s="113"/>
      <c r="R45" s="113"/>
      <c r="S45" s="113"/>
      <c r="T45" s="82"/>
      <c r="U45" s="114"/>
      <c r="V45" s="83"/>
    </row>
    <row r="46" spans="2:22" s="5" customFormat="1" ht="15.75" customHeight="1">
      <c r="B46" s="19"/>
      <c r="C46" s="20"/>
      <c r="D46" s="25"/>
      <c r="E46" s="22"/>
      <c r="F46" s="20"/>
      <c r="G46" s="127"/>
      <c r="H46" s="36"/>
      <c r="I46" s="23"/>
      <c r="J46" s="629"/>
      <c r="K46" s="257"/>
      <c r="L46" s="630"/>
      <c r="M46" s="24" t="s">
        <v>55</v>
      </c>
      <c r="N46" s="109"/>
      <c r="O46" s="113"/>
      <c r="P46" s="119"/>
      <c r="Q46" s="119"/>
      <c r="R46" s="119"/>
      <c r="S46" s="119"/>
      <c r="T46" s="119"/>
      <c r="U46" s="119"/>
      <c r="V46" s="120"/>
    </row>
    <row r="47" spans="2:22" s="5" customFormat="1" ht="12.75" customHeight="1">
      <c r="B47" s="19"/>
      <c r="C47" s="20"/>
      <c r="D47" s="25"/>
      <c r="E47" s="22"/>
      <c r="F47" s="20"/>
      <c r="G47" s="127"/>
      <c r="H47" s="36"/>
      <c r="I47" s="23"/>
      <c r="J47" s="113"/>
      <c r="K47" s="119"/>
      <c r="L47" s="114"/>
      <c r="M47" s="24"/>
      <c r="N47" s="109"/>
      <c r="O47" s="113"/>
      <c r="P47" s="119"/>
      <c r="Q47" s="119"/>
      <c r="R47" s="119"/>
      <c r="S47" s="119"/>
      <c r="T47" s="119"/>
      <c r="U47" s="119"/>
      <c r="V47" s="120"/>
    </row>
    <row r="48" spans="2:22" s="5" customFormat="1" ht="15.75" customHeight="1">
      <c r="B48" s="26"/>
      <c r="C48" s="823" t="s">
        <v>126</v>
      </c>
      <c r="D48" s="823"/>
      <c r="E48" s="27"/>
      <c r="F48" s="33"/>
      <c r="G48" s="130">
        <f>G8+G11+G16+G19+G22+G35+G42+G45</f>
        <v>0</v>
      </c>
      <c r="H48" s="37"/>
      <c r="I48" s="28"/>
      <c r="J48" s="29"/>
      <c r="K48" s="29"/>
      <c r="L48" s="29"/>
      <c r="M48" s="29"/>
      <c r="N48" s="29"/>
      <c r="O48" s="29"/>
      <c r="P48" s="29"/>
      <c r="Q48" s="29"/>
      <c r="R48" s="29"/>
      <c r="S48" s="29"/>
      <c r="T48" s="29"/>
      <c r="U48" s="29"/>
      <c r="V48" s="27"/>
    </row>
    <row r="49" spans="2:22" s="5" customFormat="1" ht="15.75" customHeight="1">
      <c r="B49" s="824" t="s">
        <v>77</v>
      </c>
      <c r="C49" s="825"/>
      <c r="D49" s="825"/>
      <c r="E49" s="22"/>
      <c r="F49" s="20"/>
      <c r="G49" s="127"/>
      <c r="H49" s="36"/>
      <c r="I49" s="23"/>
      <c r="J49" s="122"/>
      <c r="K49" s="122"/>
      <c r="L49" s="122"/>
      <c r="M49" s="122"/>
      <c r="N49" s="122"/>
      <c r="O49" s="122"/>
      <c r="P49" s="122"/>
      <c r="Q49" s="122"/>
      <c r="R49" s="122"/>
      <c r="S49" s="122"/>
      <c r="T49" s="122"/>
      <c r="U49" s="122"/>
      <c r="V49" s="123"/>
    </row>
    <row r="50" spans="2:22" s="5" customFormat="1" ht="15.75" customHeight="1">
      <c r="B50" s="19"/>
      <c r="C50" s="818" t="s">
        <v>78</v>
      </c>
      <c r="D50" s="818"/>
      <c r="E50" s="22"/>
      <c r="F50" s="20"/>
      <c r="G50" s="112">
        <f>SUM(G51:G53)</f>
        <v>0</v>
      </c>
      <c r="H50" s="36"/>
      <c r="I50" s="23"/>
      <c r="J50" s="24"/>
      <c r="K50" s="24"/>
      <c r="L50" s="24"/>
      <c r="M50" s="24"/>
      <c r="N50" s="24"/>
      <c r="O50" s="24"/>
      <c r="P50" s="24"/>
      <c r="Q50" s="24"/>
      <c r="R50" s="24"/>
      <c r="S50" s="24"/>
      <c r="T50" s="24"/>
      <c r="U50" s="24"/>
      <c r="V50" s="22"/>
    </row>
    <row r="51" spans="2:22" s="5" customFormat="1" ht="15.75" customHeight="1">
      <c r="B51" s="19"/>
      <c r="C51" s="20"/>
      <c r="D51" s="21" t="s">
        <v>116</v>
      </c>
      <c r="E51" s="22"/>
      <c r="F51" s="20"/>
      <c r="G51" s="111">
        <f>'（別紙8）教育担当者明細'!O80</f>
        <v>0</v>
      </c>
      <c r="H51" s="36"/>
      <c r="I51" s="23"/>
      <c r="J51" s="20"/>
      <c r="K51" s="24"/>
      <c r="L51" s="24"/>
      <c r="M51" s="24"/>
      <c r="N51" s="24"/>
      <c r="O51" s="24"/>
      <c r="P51" s="24"/>
      <c r="Q51" s="24"/>
      <c r="R51" s="24"/>
      <c r="S51" s="24"/>
      <c r="T51" s="24"/>
      <c r="U51" s="24"/>
      <c r="V51" s="22"/>
    </row>
    <row r="52" spans="2:22" s="5" customFormat="1" ht="15.75" customHeight="1">
      <c r="B52" s="19"/>
      <c r="C52" s="20"/>
      <c r="D52" s="21" t="s">
        <v>117</v>
      </c>
      <c r="E52" s="22"/>
      <c r="F52" s="20"/>
      <c r="G52" s="111">
        <f>'（別紙8）教育担当者明細'!M80</f>
        <v>0</v>
      </c>
      <c r="H52" s="36"/>
      <c r="I52" s="23"/>
      <c r="J52" s="819" t="s">
        <v>48</v>
      </c>
      <c r="K52" s="819"/>
      <c r="L52" s="819"/>
      <c r="M52" s="819"/>
      <c r="N52" s="20"/>
      <c r="O52" s="820" t="s">
        <v>83</v>
      </c>
      <c r="P52" s="820"/>
      <c r="Q52" s="820"/>
      <c r="R52" s="820"/>
      <c r="S52" s="820"/>
      <c r="T52" s="820"/>
      <c r="U52" s="84">
        <f>'（別紙8）教育担当者明細'!E80</f>
        <v>0</v>
      </c>
      <c r="V52" s="36" t="s">
        <v>185</v>
      </c>
    </row>
    <row r="53" spans="2:22" s="5" customFormat="1" ht="15.75" customHeight="1">
      <c r="B53" s="19"/>
      <c r="C53" s="20"/>
      <c r="D53" s="21" t="s">
        <v>118</v>
      </c>
      <c r="E53" s="22"/>
      <c r="F53" s="20"/>
      <c r="G53" s="111">
        <f>'（別紙8）教育担当者明細'!Q80</f>
        <v>0</v>
      </c>
      <c r="H53" s="36"/>
      <c r="I53" s="23"/>
      <c r="J53" s="20"/>
      <c r="K53" s="20"/>
      <c r="L53" s="25"/>
      <c r="M53" s="20"/>
      <c r="N53" s="20"/>
      <c r="O53" s="20"/>
      <c r="P53" s="20"/>
      <c r="Q53" s="20"/>
      <c r="R53" s="20"/>
      <c r="S53" s="20"/>
      <c r="T53" s="20"/>
      <c r="U53" s="24"/>
      <c r="V53" s="22"/>
    </row>
    <row r="54" spans="2:22" s="5" customFormat="1" ht="12.75" customHeight="1">
      <c r="B54" s="19"/>
      <c r="C54" s="20"/>
      <c r="D54" s="21"/>
      <c r="E54" s="22"/>
      <c r="F54" s="20"/>
      <c r="G54" s="111"/>
      <c r="H54" s="36"/>
      <c r="I54" s="23"/>
      <c r="J54" s="20"/>
      <c r="K54" s="20"/>
      <c r="L54" s="25"/>
      <c r="M54" s="20"/>
      <c r="N54" s="20"/>
      <c r="O54" s="20"/>
      <c r="P54" s="20"/>
      <c r="Q54" s="20"/>
      <c r="R54" s="20"/>
      <c r="S54" s="20"/>
      <c r="T54" s="87"/>
      <c r="U54" s="24"/>
      <c r="V54" s="22"/>
    </row>
    <row r="55" spans="2:22" s="5" customFormat="1" ht="15.75" customHeight="1">
      <c r="B55" s="26"/>
      <c r="C55" s="823" t="s">
        <v>126</v>
      </c>
      <c r="D55" s="823"/>
      <c r="E55" s="27"/>
      <c r="F55" s="33"/>
      <c r="G55" s="131">
        <f>G50</f>
        <v>0</v>
      </c>
      <c r="H55" s="37"/>
      <c r="I55" s="28"/>
      <c r="J55" s="33"/>
      <c r="K55" s="33"/>
      <c r="L55" s="33"/>
      <c r="M55" s="33"/>
      <c r="N55" s="33"/>
      <c r="O55" s="33"/>
      <c r="P55" s="33"/>
      <c r="Q55" s="33"/>
      <c r="R55" s="33"/>
      <c r="S55" s="33"/>
      <c r="T55" s="33"/>
      <c r="U55" s="33"/>
      <c r="V55" s="27"/>
    </row>
    <row r="56" spans="2:22" s="5" customFormat="1" ht="15.75" customHeight="1">
      <c r="B56" s="824" t="s">
        <v>79</v>
      </c>
      <c r="C56" s="825"/>
      <c r="D56" s="825"/>
      <c r="E56" s="22"/>
      <c r="F56" s="20"/>
      <c r="G56" s="127"/>
      <c r="H56" s="36"/>
      <c r="I56" s="23"/>
      <c r="J56" s="24"/>
      <c r="K56" s="24"/>
      <c r="L56" s="24"/>
      <c r="M56" s="24"/>
      <c r="N56" s="24"/>
      <c r="O56" s="24"/>
      <c r="P56" s="24"/>
      <c r="Q56" s="24"/>
      <c r="R56" s="24"/>
      <c r="S56" s="24"/>
      <c r="T56" s="24"/>
      <c r="U56" s="24"/>
      <c r="V56" s="22"/>
    </row>
    <row r="57" spans="2:22" s="5" customFormat="1" ht="15.75" customHeight="1">
      <c r="B57" s="19"/>
      <c r="C57" s="818" t="s">
        <v>78</v>
      </c>
      <c r="D57" s="818"/>
      <c r="E57" s="22"/>
      <c r="F57" s="20"/>
      <c r="G57" s="132">
        <f>SUM(G58:G60)</f>
        <v>0</v>
      </c>
      <c r="H57" s="36"/>
      <c r="I57" s="23"/>
      <c r="J57" s="24"/>
      <c r="K57" s="24"/>
      <c r="L57" s="24"/>
      <c r="M57" s="24"/>
      <c r="N57" s="24"/>
      <c r="O57" s="24"/>
      <c r="P57" s="24"/>
      <c r="Q57" s="24"/>
      <c r="R57" s="24"/>
      <c r="S57" s="24"/>
      <c r="T57" s="24"/>
      <c r="U57" s="24"/>
      <c r="V57" s="22"/>
    </row>
    <row r="58" spans="2:22" s="5" customFormat="1" ht="15.75" customHeight="1">
      <c r="B58" s="19"/>
      <c r="C58" s="20"/>
      <c r="D58" s="21" t="s">
        <v>116</v>
      </c>
      <c r="E58" s="22"/>
      <c r="F58" s="20"/>
      <c r="G58" s="111">
        <f>'（別紙9）受入（教育)明細 '!O25</f>
        <v>0</v>
      </c>
      <c r="H58" s="36"/>
      <c r="I58" s="23"/>
      <c r="J58" s="24"/>
      <c r="K58" s="24"/>
      <c r="L58" s="24"/>
      <c r="M58" s="24"/>
      <c r="N58" s="24"/>
      <c r="O58" s="24"/>
      <c r="P58" s="24"/>
      <c r="Q58" s="24"/>
      <c r="R58" s="24"/>
      <c r="S58" s="24"/>
      <c r="T58" s="24"/>
      <c r="U58" s="24"/>
      <c r="V58" s="22"/>
    </row>
    <row r="59" spans="2:22" s="5" customFormat="1" ht="15.75" customHeight="1">
      <c r="B59" s="19"/>
      <c r="C59" s="20"/>
      <c r="D59" s="21" t="s">
        <v>117</v>
      </c>
      <c r="E59" s="22"/>
      <c r="F59" s="20"/>
      <c r="G59" s="111">
        <f>'（別紙9）受入（教育)明細 '!M25</f>
        <v>0</v>
      </c>
      <c r="H59" s="36"/>
      <c r="I59" s="23"/>
      <c r="J59" s="819" t="s">
        <v>48</v>
      </c>
      <c r="K59" s="819"/>
      <c r="L59" s="819"/>
      <c r="M59" s="819"/>
      <c r="N59" s="20"/>
      <c r="O59" s="820" t="s">
        <v>83</v>
      </c>
      <c r="P59" s="820"/>
      <c r="Q59" s="820"/>
      <c r="R59" s="820"/>
      <c r="S59" s="820"/>
      <c r="T59" s="820"/>
      <c r="U59" s="84">
        <f>'（別紙9）受入（教育)明細 '!E25</f>
        <v>0</v>
      </c>
      <c r="V59" s="36" t="s">
        <v>185</v>
      </c>
    </row>
    <row r="60" spans="2:22" s="5" customFormat="1" ht="15.75" customHeight="1">
      <c r="B60" s="19"/>
      <c r="C60" s="20"/>
      <c r="D60" s="21" t="s">
        <v>118</v>
      </c>
      <c r="E60" s="22"/>
      <c r="F60" s="20"/>
      <c r="G60" s="111">
        <f>'（別紙9）受入（教育)明細 '!Q25</f>
        <v>0</v>
      </c>
      <c r="H60" s="36"/>
      <c r="I60" s="23"/>
      <c r="J60" s="95"/>
      <c r="K60" s="95"/>
      <c r="L60" s="96"/>
      <c r="M60" s="95"/>
      <c r="N60" s="95"/>
      <c r="O60" s="81"/>
      <c r="P60" s="81"/>
      <c r="Q60" s="81"/>
      <c r="R60" s="81"/>
      <c r="S60" s="81"/>
      <c r="T60" s="82"/>
      <c r="U60" s="24"/>
      <c r="V60" s="22"/>
    </row>
    <row r="61" spans="2:22" s="5" customFormat="1" ht="12.75" customHeight="1">
      <c r="B61" s="19"/>
      <c r="C61" s="20"/>
      <c r="D61" s="21"/>
      <c r="E61" s="22"/>
      <c r="F61" s="20"/>
      <c r="G61" s="127"/>
      <c r="H61" s="36"/>
      <c r="I61" s="23"/>
      <c r="J61" s="81"/>
      <c r="K61" s="81"/>
      <c r="L61" s="82"/>
      <c r="M61" s="81"/>
      <c r="N61" s="81"/>
      <c r="O61" s="86"/>
      <c r="P61" s="86"/>
      <c r="Q61" s="86"/>
      <c r="R61" s="86"/>
      <c r="S61" s="86"/>
      <c r="T61" s="88"/>
      <c r="U61" s="84"/>
      <c r="V61" s="22"/>
    </row>
    <row r="62" spans="2:22" s="5" customFormat="1" ht="15.75" customHeight="1">
      <c r="B62" s="19"/>
      <c r="C62" s="818" t="s">
        <v>66</v>
      </c>
      <c r="D62" s="818"/>
      <c r="E62" s="22"/>
      <c r="F62" s="20"/>
      <c r="G62" s="129">
        <f>SUM(G63:G72)</f>
        <v>0</v>
      </c>
      <c r="H62" s="36"/>
      <c r="I62" s="23"/>
      <c r="J62" s="24"/>
      <c r="K62" s="24"/>
      <c r="L62" s="24"/>
      <c r="M62" s="24"/>
      <c r="N62" s="24"/>
      <c r="O62" s="24"/>
      <c r="P62" s="24"/>
      <c r="Q62" s="24"/>
      <c r="R62" s="24"/>
      <c r="S62" s="24"/>
      <c r="T62" s="24"/>
      <c r="U62" s="84"/>
      <c r="V62" s="22"/>
    </row>
    <row r="63" spans="2:22" s="5" customFormat="1" ht="15.75" customHeight="1">
      <c r="B63" s="19"/>
      <c r="C63" s="20"/>
      <c r="D63" s="21" t="s">
        <v>119</v>
      </c>
      <c r="E63" s="22"/>
      <c r="F63" s="20"/>
      <c r="G63" s="97">
        <f>SUM(L63:L64)</f>
        <v>0</v>
      </c>
      <c r="H63" s="36"/>
      <c r="I63" s="23"/>
      <c r="J63" s="629"/>
      <c r="K63" s="126"/>
      <c r="L63" s="630"/>
      <c r="M63" s="24" t="s">
        <v>55</v>
      </c>
      <c r="N63" s="215"/>
      <c r="O63" s="216"/>
      <c r="P63" s="113"/>
      <c r="Q63" s="113"/>
      <c r="R63" s="113"/>
      <c r="S63" s="113"/>
      <c r="T63" s="82"/>
      <c r="U63" s="114"/>
      <c r="V63" s="83"/>
    </row>
    <row r="64" spans="2:22" s="5" customFormat="1" ht="15.75" customHeight="1">
      <c r="B64" s="19"/>
      <c r="C64" s="20"/>
      <c r="D64" s="21"/>
      <c r="E64" s="22"/>
      <c r="F64" s="20"/>
      <c r="G64" s="97"/>
      <c r="H64" s="36"/>
      <c r="I64" s="23"/>
      <c r="J64" s="632"/>
      <c r="K64" s="215"/>
      <c r="L64" s="633"/>
      <c r="M64" s="24" t="s">
        <v>55</v>
      </c>
      <c r="N64" s="215"/>
      <c r="O64" s="216"/>
      <c r="P64" s="113"/>
      <c r="Q64" s="113"/>
      <c r="R64" s="113"/>
      <c r="S64" s="113"/>
      <c r="T64" s="82"/>
      <c r="U64" s="114"/>
      <c r="V64" s="83"/>
    </row>
    <row r="65" spans="2:22" s="5" customFormat="1" ht="12.75" customHeight="1">
      <c r="B65" s="19"/>
      <c r="C65" s="20"/>
      <c r="D65" s="21"/>
      <c r="E65" s="22"/>
      <c r="F65" s="20"/>
      <c r="G65" s="97"/>
      <c r="H65" s="36"/>
      <c r="I65" s="23"/>
      <c r="J65" s="636"/>
      <c r="K65" s="118"/>
      <c r="L65" s="635"/>
      <c r="M65" s="215"/>
      <c r="N65" s="215"/>
      <c r="O65" s="216"/>
      <c r="P65" s="113"/>
      <c r="Q65" s="113"/>
      <c r="R65" s="113"/>
      <c r="S65" s="113"/>
      <c r="T65" s="82"/>
      <c r="U65" s="114"/>
      <c r="V65" s="83"/>
    </row>
    <row r="66" spans="2:22" s="5" customFormat="1" ht="15.75" customHeight="1">
      <c r="B66" s="19"/>
      <c r="C66" s="20"/>
      <c r="D66" s="21" t="s">
        <v>120</v>
      </c>
      <c r="E66" s="22"/>
      <c r="F66" s="20"/>
      <c r="G66" s="97">
        <f>SUM(R66:R67)</f>
        <v>0</v>
      </c>
      <c r="H66" s="36"/>
      <c r="I66" s="23"/>
      <c r="J66" s="632"/>
      <c r="K66" s="215"/>
      <c r="L66" s="633"/>
      <c r="M66" s="215" t="s">
        <v>55</v>
      </c>
      <c r="N66" s="215" t="s">
        <v>590</v>
      </c>
      <c r="O66" s="634"/>
      <c r="P66" s="117" t="s">
        <v>58</v>
      </c>
      <c r="Q66" s="117" t="s">
        <v>49</v>
      </c>
      <c r="R66" s="84">
        <f>ROUNDDOWN(L66*O66,0)</f>
        <v>0</v>
      </c>
      <c r="S66" s="20" t="s">
        <v>55</v>
      </c>
      <c r="T66" s="20"/>
      <c r="U66" s="20"/>
      <c r="V66" s="116"/>
    </row>
    <row r="67" spans="2:22" s="5" customFormat="1" ht="15.75" customHeight="1">
      <c r="B67" s="19"/>
      <c r="C67" s="20"/>
      <c r="D67" s="21"/>
      <c r="E67" s="22"/>
      <c r="F67" s="20"/>
      <c r="G67" s="97"/>
      <c r="H67" s="36"/>
      <c r="I67" s="23"/>
      <c r="J67" s="629"/>
      <c r="K67" s="126"/>
      <c r="L67" s="630"/>
      <c r="M67" s="215" t="s">
        <v>55</v>
      </c>
      <c r="N67" s="215" t="s">
        <v>590</v>
      </c>
      <c r="O67" s="630"/>
      <c r="P67" s="117" t="s">
        <v>58</v>
      </c>
      <c r="Q67" s="117" t="s">
        <v>49</v>
      </c>
      <c r="R67" s="84">
        <f>ROUNDDOWN(L67*O67,0)</f>
        <v>0</v>
      </c>
      <c r="S67" s="20" t="s">
        <v>55</v>
      </c>
      <c r="T67" s="20"/>
      <c r="U67" s="20"/>
      <c r="V67" s="116"/>
    </row>
    <row r="68" spans="2:22" s="5" customFormat="1" ht="12.75" customHeight="1">
      <c r="B68" s="19"/>
      <c r="C68" s="20"/>
      <c r="D68" s="21"/>
      <c r="E68" s="22"/>
      <c r="F68" s="20"/>
      <c r="G68" s="97"/>
      <c r="H68" s="36"/>
      <c r="I68" s="23"/>
      <c r="J68" s="636"/>
      <c r="K68" s="118"/>
      <c r="L68" s="635"/>
      <c r="M68" s="217"/>
      <c r="N68" s="217"/>
      <c r="O68" s="637"/>
      <c r="P68" s="117"/>
      <c r="Q68" s="117"/>
      <c r="R68" s="84"/>
      <c r="S68" s="20"/>
      <c r="T68" s="20"/>
      <c r="U68" s="20"/>
      <c r="V68" s="116"/>
    </row>
    <row r="69" spans="2:22" s="5" customFormat="1" ht="15.75" customHeight="1">
      <c r="B69" s="19"/>
      <c r="C69" s="20"/>
      <c r="D69" s="21" t="s">
        <v>121</v>
      </c>
      <c r="E69" s="22"/>
      <c r="F69" s="20"/>
      <c r="G69" s="97">
        <f>SUM(R69:R70)</f>
        <v>0</v>
      </c>
      <c r="H69" s="36"/>
      <c r="I69" s="23"/>
      <c r="J69" s="629"/>
      <c r="K69" s="126"/>
      <c r="L69" s="630"/>
      <c r="M69" s="215" t="s">
        <v>55</v>
      </c>
      <c r="N69" s="215" t="s">
        <v>590</v>
      </c>
      <c r="O69" s="630"/>
      <c r="P69" s="117" t="s">
        <v>58</v>
      </c>
      <c r="Q69" s="117" t="s">
        <v>49</v>
      </c>
      <c r="R69" s="84">
        <f>ROUNDDOWN(L69*O69,0)</f>
        <v>0</v>
      </c>
      <c r="S69" s="20" t="s">
        <v>55</v>
      </c>
      <c r="T69" s="20"/>
      <c r="U69" s="20"/>
      <c r="V69" s="116"/>
    </row>
    <row r="70" spans="2:22" s="5" customFormat="1" ht="15.75" customHeight="1">
      <c r="B70" s="19"/>
      <c r="C70" s="20"/>
      <c r="D70" s="21"/>
      <c r="E70" s="22"/>
      <c r="F70" s="20"/>
      <c r="G70" s="97"/>
      <c r="H70" s="36"/>
      <c r="I70" s="23"/>
      <c r="J70" s="629"/>
      <c r="K70" s="126"/>
      <c r="L70" s="630"/>
      <c r="M70" s="215" t="s">
        <v>55</v>
      </c>
      <c r="N70" s="215" t="s">
        <v>590</v>
      </c>
      <c r="O70" s="630"/>
      <c r="P70" s="117" t="s">
        <v>58</v>
      </c>
      <c r="Q70" s="117" t="s">
        <v>49</v>
      </c>
      <c r="R70" s="84">
        <f>ROUNDDOWN(L70*O70,0)</f>
        <v>0</v>
      </c>
      <c r="S70" s="20" t="s">
        <v>55</v>
      </c>
      <c r="T70" s="20"/>
      <c r="U70" s="20"/>
      <c r="V70" s="116"/>
    </row>
    <row r="71" spans="2:22" s="5" customFormat="1" ht="12.75" customHeight="1">
      <c r="B71" s="19"/>
      <c r="C71" s="20"/>
      <c r="D71" s="21"/>
      <c r="E71" s="22"/>
      <c r="F71" s="20"/>
      <c r="G71" s="97"/>
      <c r="H71" s="36"/>
      <c r="I71" s="23"/>
      <c r="J71" s="636"/>
      <c r="K71" s="118"/>
      <c r="L71" s="635"/>
      <c r="M71" s="217"/>
      <c r="N71" s="217"/>
      <c r="O71" s="637"/>
      <c r="P71" s="117"/>
      <c r="Q71" s="117"/>
      <c r="R71" s="84"/>
      <c r="S71" s="20"/>
      <c r="T71" s="20"/>
      <c r="U71" s="20"/>
      <c r="V71" s="116"/>
    </row>
    <row r="72" spans="2:22" s="5" customFormat="1" ht="15.75" customHeight="1">
      <c r="B72" s="19"/>
      <c r="C72" s="20"/>
      <c r="D72" s="21" t="s">
        <v>122</v>
      </c>
      <c r="E72" s="22"/>
      <c r="F72" s="20"/>
      <c r="G72" s="97">
        <f>SUM(R72:R73)</f>
        <v>0</v>
      </c>
      <c r="H72" s="36"/>
      <c r="I72" s="23"/>
      <c r="J72" s="632"/>
      <c r="K72" s="215"/>
      <c r="L72" s="634"/>
      <c r="M72" s="215" t="s">
        <v>55</v>
      </c>
      <c r="N72" s="215" t="s">
        <v>590</v>
      </c>
      <c r="O72" s="634"/>
      <c r="P72" s="117" t="s">
        <v>51</v>
      </c>
      <c r="Q72" s="117" t="s">
        <v>49</v>
      </c>
      <c r="R72" s="84">
        <f>ROUNDDOWN(L72*O72,0)</f>
        <v>0</v>
      </c>
      <c r="S72" s="20" t="s">
        <v>55</v>
      </c>
      <c r="T72" s="20"/>
      <c r="U72" s="20"/>
      <c r="V72" s="116"/>
    </row>
    <row r="73" spans="2:22" s="5" customFormat="1" ht="15.75" customHeight="1">
      <c r="B73" s="19"/>
      <c r="C73" s="20"/>
      <c r="D73" s="21"/>
      <c r="E73" s="22"/>
      <c r="F73" s="20"/>
      <c r="G73" s="97"/>
      <c r="H73" s="36"/>
      <c r="I73" s="23"/>
      <c r="J73" s="629"/>
      <c r="K73" s="126"/>
      <c r="L73" s="630"/>
      <c r="M73" s="215" t="s">
        <v>55</v>
      </c>
      <c r="N73" s="215" t="s">
        <v>590</v>
      </c>
      <c r="O73" s="630"/>
      <c r="P73" s="117" t="s">
        <v>51</v>
      </c>
      <c r="Q73" s="117" t="s">
        <v>49</v>
      </c>
      <c r="R73" s="84">
        <f>ROUNDDOWN(L73*O73,0)</f>
        <v>0</v>
      </c>
      <c r="S73" s="20" t="s">
        <v>55</v>
      </c>
      <c r="T73" s="20"/>
      <c r="U73" s="20"/>
      <c r="V73" s="116"/>
    </row>
    <row r="74" spans="2:22" s="5" customFormat="1" ht="12.75" customHeight="1">
      <c r="B74" s="19"/>
      <c r="C74" s="20"/>
      <c r="D74" s="21"/>
      <c r="E74" s="22"/>
      <c r="F74" s="20"/>
      <c r="G74" s="97"/>
      <c r="H74" s="36"/>
      <c r="I74" s="23"/>
      <c r="J74" s="636"/>
      <c r="K74" s="118"/>
      <c r="L74" s="635"/>
      <c r="M74" s="217"/>
      <c r="N74" s="217"/>
      <c r="O74" s="637"/>
      <c r="P74" s="117"/>
      <c r="Q74" s="117"/>
      <c r="R74" s="84"/>
      <c r="S74" s="20"/>
      <c r="T74" s="20"/>
      <c r="U74" s="20"/>
      <c r="V74" s="116"/>
    </row>
    <row r="75" spans="2:22" s="5" customFormat="1" ht="15.75" customHeight="1">
      <c r="B75" s="19"/>
      <c r="C75" s="818" t="s">
        <v>123</v>
      </c>
      <c r="D75" s="818"/>
      <c r="E75" s="22"/>
      <c r="F75" s="20"/>
      <c r="G75" s="129">
        <f>SUM(G76:G79)</f>
        <v>0</v>
      </c>
      <c r="H75" s="36"/>
      <c r="I75" s="23"/>
      <c r="J75" s="638"/>
      <c r="K75" s="118"/>
      <c r="L75" s="635"/>
      <c r="M75" s="217"/>
      <c r="N75" s="217"/>
      <c r="O75" s="636"/>
      <c r="P75" s="82"/>
      <c r="Q75" s="82"/>
      <c r="R75" s="82"/>
      <c r="S75" s="82"/>
      <c r="T75" s="82"/>
      <c r="U75" s="85"/>
      <c r="V75" s="83"/>
    </row>
    <row r="76" spans="2:22" s="5" customFormat="1" ht="15.75" customHeight="1">
      <c r="B76" s="19"/>
      <c r="C76" s="20"/>
      <c r="D76" s="21" t="s">
        <v>124</v>
      </c>
      <c r="E76" s="22"/>
      <c r="F76" s="20"/>
      <c r="G76" s="97">
        <f>SUM(R76:R77)</f>
        <v>0</v>
      </c>
      <c r="H76" s="36"/>
      <c r="I76" s="23"/>
      <c r="J76" s="632"/>
      <c r="K76" s="215"/>
      <c r="L76" s="634"/>
      <c r="M76" s="215" t="s">
        <v>55</v>
      </c>
      <c r="N76" s="215" t="s">
        <v>590</v>
      </c>
      <c r="O76" s="634"/>
      <c r="P76" s="117" t="s">
        <v>289</v>
      </c>
      <c r="Q76" s="117" t="s">
        <v>49</v>
      </c>
      <c r="R76" s="84">
        <f>ROUNDDOWN(L76*O76,0)</f>
        <v>0</v>
      </c>
      <c r="S76" s="20" t="s">
        <v>55</v>
      </c>
      <c r="T76" s="82"/>
      <c r="U76" s="114"/>
      <c r="V76" s="83"/>
    </row>
    <row r="77" spans="2:22" s="5" customFormat="1" ht="15.75" customHeight="1">
      <c r="B77" s="19"/>
      <c r="C77" s="20"/>
      <c r="D77" s="21"/>
      <c r="E77" s="22"/>
      <c r="F77" s="20"/>
      <c r="G77" s="97"/>
      <c r="H77" s="36"/>
      <c r="I77" s="23"/>
      <c r="J77" s="255"/>
      <c r="K77" s="126"/>
      <c r="L77" s="256"/>
      <c r="M77" s="215" t="s">
        <v>55</v>
      </c>
      <c r="N77" s="215" t="s">
        <v>590</v>
      </c>
      <c r="O77" s="630"/>
      <c r="P77" s="117" t="s">
        <v>289</v>
      </c>
      <c r="Q77" s="117" t="s">
        <v>49</v>
      </c>
      <c r="R77" s="84">
        <f>ROUNDDOWN(L77*O77,0)</f>
        <v>0</v>
      </c>
      <c r="S77" s="20" t="s">
        <v>55</v>
      </c>
      <c r="T77" s="82"/>
      <c r="U77" s="114"/>
      <c r="V77" s="83"/>
    </row>
    <row r="78" spans="2:22" s="5" customFormat="1" ht="12.75" customHeight="1">
      <c r="B78" s="19"/>
      <c r="C78" s="20"/>
      <c r="D78" s="21"/>
      <c r="E78" s="22"/>
      <c r="F78" s="20"/>
      <c r="G78" s="97"/>
      <c r="H78" s="36"/>
      <c r="I78" s="23"/>
      <c r="J78" s="113"/>
      <c r="K78" s="118"/>
      <c r="L78" s="114"/>
      <c r="M78" s="217"/>
      <c r="N78" s="217"/>
      <c r="O78" s="125"/>
      <c r="P78" s="117"/>
      <c r="Q78" s="117"/>
      <c r="R78" s="84"/>
      <c r="S78" s="20"/>
      <c r="T78" s="82"/>
      <c r="U78" s="114"/>
      <c r="V78" s="83"/>
    </row>
    <row r="79" spans="2:22" s="5" customFormat="1" ht="15.75" customHeight="1">
      <c r="B79" s="19"/>
      <c r="C79" s="20"/>
      <c r="D79" s="21" t="s">
        <v>125</v>
      </c>
      <c r="E79" s="22"/>
      <c r="F79" s="20"/>
      <c r="G79" s="97">
        <f>SUM(R79:R80)</f>
        <v>0</v>
      </c>
      <c r="H79" s="36"/>
      <c r="I79" s="23"/>
      <c r="J79" s="255"/>
      <c r="K79" s="126"/>
      <c r="L79" s="256"/>
      <c r="M79" s="215" t="s">
        <v>55</v>
      </c>
      <c r="N79" s="215" t="s">
        <v>319</v>
      </c>
      <c r="O79" s="256"/>
      <c r="P79" s="117" t="s">
        <v>58</v>
      </c>
      <c r="Q79" s="117" t="s">
        <v>49</v>
      </c>
      <c r="R79" s="84">
        <f>ROUNDDOWN(L79*O79,0)</f>
        <v>0</v>
      </c>
      <c r="S79" s="20" t="s">
        <v>55</v>
      </c>
      <c r="T79" s="82"/>
      <c r="U79" s="114"/>
      <c r="V79" s="83"/>
    </row>
    <row r="80" spans="2:22" s="5" customFormat="1" ht="15.75" customHeight="1">
      <c r="B80" s="19"/>
      <c r="C80" s="20"/>
      <c r="D80" s="21"/>
      <c r="E80" s="22"/>
      <c r="F80" s="20"/>
      <c r="G80" s="97"/>
      <c r="H80" s="36"/>
      <c r="I80" s="23"/>
      <c r="J80" s="255"/>
      <c r="K80" s="126"/>
      <c r="L80" s="256"/>
      <c r="M80" s="215" t="s">
        <v>55</v>
      </c>
      <c r="N80" s="215" t="s">
        <v>318</v>
      </c>
      <c r="O80" s="256"/>
      <c r="P80" s="117" t="s">
        <v>58</v>
      </c>
      <c r="Q80" s="117" t="s">
        <v>49</v>
      </c>
      <c r="R80" s="84">
        <f>ROUNDDOWN(L80*O80,0)</f>
        <v>0</v>
      </c>
      <c r="S80" s="20" t="s">
        <v>55</v>
      </c>
      <c r="T80" s="82"/>
      <c r="U80" s="114"/>
      <c r="V80" s="83"/>
    </row>
    <row r="81" spans="2:22" s="5" customFormat="1" ht="12.75" customHeight="1">
      <c r="B81" s="19"/>
      <c r="C81" s="20"/>
      <c r="D81" s="21"/>
      <c r="E81" s="22"/>
      <c r="F81" s="20"/>
      <c r="G81" s="97"/>
      <c r="H81" s="36"/>
      <c r="I81" s="23"/>
      <c r="J81" s="113"/>
      <c r="K81" s="118"/>
      <c r="L81" s="114"/>
      <c r="M81" s="217"/>
      <c r="N81" s="217"/>
      <c r="O81" s="125"/>
      <c r="P81" s="117"/>
      <c r="Q81" s="117"/>
      <c r="R81" s="84"/>
      <c r="S81" s="20"/>
      <c r="T81" s="82"/>
      <c r="U81" s="114"/>
      <c r="V81" s="83"/>
    </row>
    <row r="82" spans="2:22" s="5" customFormat="1" ht="15.75" customHeight="1">
      <c r="B82" s="19"/>
      <c r="C82" s="818" t="s">
        <v>76</v>
      </c>
      <c r="D82" s="818"/>
      <c r="E82" s="22"/>
      <c r="F82" s="20"/>
      <c r="G82" s="97">
        <f>SUM(R82:R83)</f>
        <v>0</v>
      </c>
      <c r="H82" s="36"/>
      <c r="I82" s="23"/>
      <c r="J82" s="255"/>
      <c r="K82" s="126"/>
      <c r="L82" s="256"/>
      <c r="M82" s="215" t="s">
        <v>55</v>
      </c>
      <c r="N82" s="215" t="s">
        <v>318</v>
      </c>
      <c r="O82" s="256"/>
      <c r="P82" s="117" t="s">
        <v>53</v>
      </c>
      <c r="Q82" s="117" t="s">
        <v>49</v>
      </c>
      <c r="R82" s="84">
        <f>ROUNDDOWN(L82*O82,0)</f>
        <v>0</v>
      </c>
      <c r="S82" s="20" t="s">
        <v>55</v>
      </c>
      <c r="T82" s="82"/>
      <c r="U82" s="114"/>
      <c r="V82" s="83"/>
    </row>
    <row r="83" spans="2:22" s="5" customFormat="1" ht="15.75" customHeight="1">
      <c r="B83" s="19"/>
      <c r="C83" s="21"/>
      <c r="D83" s="21"/>
      <c r="E83" s="22"/>
      <c r="F83" s="20"/>
      <c r="G83" s="97"/>
      <c r="H83" s="36"/>
      <c r="I83" s="23"/>
      <c r="J83" s="255"/>
      <c r="K83" s="126"/>
      <c r="L83" s="256"/>
      <c r="M83" s="215" t="s">
        <v>55</v>
      </c>
      <c r="N83" s="215" t="s">
        <v>318</v>
      </c>
      <c r="O83" s="256"/>
      <c r="P83" s="117" t="s">
        <v>53</v>
      </c>
      <c r="Q83" s="117" t="s">
        <v>49</v>
      </c>
      <c r="R83" s="84">
        <f>ROUNDDOWN(L83*O83,0)</f>
        <v>0</v>
      </c>
      <c r="S83" s="20" t="s">
        <v>55</v>
      </c>
      <c r="T83" s="82"/>
      <c r="U83" s="114"/>
      <c r="V83" s="83"/>
    </row>
    <row r="84" spans="2:22" s="5" customFormat="1" ht="12.75" customHeight="1">
      <c r="B84" s="19"/>
      <c r="C84" s="21"/>
      <c r="D84" s="21"/>
      <c r="E84" s="22"/>
      <c r="F84" s="20"/>
      <c r="G84" s="97"/>
      <c r="H84" s="36"/>
      <c r="I84" s="23"/>
      <c r="J84" s="113"/>
      <c r="K84" s="118"/>
      <c r="L84" s="114"/>
      <c r="M84" s="217"/>
      <c r="N84" s="217"/>
      <c r="O84" s="219"/>
      <c r="P84" s="117"/>
      <c r="Q84" s="117"/>
      <c r="R84" s="84"/>
      <c r="S84" s="20"/>
      <c r="T84" s="82"/>
      <c r="U84" s="114"/>
      <c r="V84" s="83"/>
    </row>
    <row r="85" spans="2:22" s="5" customFormat="1" ht="15.75" customHeight="1">
      <c r="B85" s="19"/>
      <c r="C85" s="818" t="s">
        <v>127</v>
      </c>
      <c r="D85" s="818"/>
      <c r="E85" s="22"/>
      <c r="F85" s="20"/>
      <c r="G85" s="97">
        <f>SUM(L85:L86)</f>
        <v>0</v>
      </c>
      <c r="H85" s="36"/>
      <c r="I85" s="23"/>
      <c r="J85" s="255"/>
      <c r="K85" s="126"/>
      <c r="L85" s="256"/>
      <c r="M85" s="215" t="s">
        <v>55</v>
      </c>
      <c r="N85" s="215"/>
      <c r="O85" s="216"/>
      <c r="P85" s="113"/>
      <c r="Q85" s="113"/>
      <c r="R85" s="113"/>
      <c r="S85" s="113"/>
      <c r="T85" s="82"/>
      <c r="U85" s="114"/>
      <c r="V85" s="83"/>
    </row>
    <row r="86" spans="2:22" s="5" customFormat="1" ht="15.75" customHeight="1">
      <c r="B86" s="19"/>
      <c r="C86" s="20"/>
      <c r="D86" s="25"/>
      <c r="E86" s="22"/>
      <c r="F86" s="20"/>
      <c r="G86" s="128"/>
      <c r="H86" s="36"/>
      <c r="I86" s="23"/>
      <c r="J86" s="255"/>
      <c r="K86" s="257"/>
      <c r="L86" s="256"/>
      <c r="M86" s="215" t="s">
        <v>55</v>
      </c>
      <c r="N86" s="218"/>
      <c r="O86" s="216"/>
      <c r="P86" s="119"/>
      <c r="Q86" s="119"/>
      <c r="R86" s="119"/>
      <c r="S86" s="119"/>
      <c r="T86" s="119"/>
      <c r="U86" s="119"/>
      <c r="V86" s="120"/>
    </row>
    <row r="87" spans="2:22" s="5" customFormat="1" ht="12.75" customHeight="1">
      <c r="B87" s="19"/>
      <c r="C87" s="20"/>
      <c r="D87" s="25"/>
      <c r="E87" s="22"/>
      <c r="F87" s="20"/>
      <c r="G87" s="128"/>
      <c r="H87" s="36"/>
      <c r="I87" s="23"/>
      <c r="J87" s="113"/>
      <c r="K87" s="119"/>
      <c r="L87" s="114"/>
      <c r="M87" s="24"/>
      <c r="N87" s="109"/>
      <c r="O87" s="113"/>
      <c r="P87" s="119"/>
      <c r="Q87" s="119"/>
      <c r="R87" s="119"/>
      <c r="S87" s="119"/>
      <c r="T87" s="119"/>
      <c r="U87" s="119"/>
      <c r="V87" s="120"/>
    </row>
    <row r="88" spans="2:22" s="5" customFormat="1" ht="15.75" customHeight="1">
      <c r="B88" s="26"/>
      <c r="C88" s="823" t="s">
        <v>126</v>
      </c>
      <c r="D88" s="823"/>
      <c r="E88" s="27"/>
      <c r="F88" s="33"/>
      <c r="G88" s="133">
        <f>G57+G62+G75+G82+G85</f>
        <v>0</v>
      </c>
      <c r="H88" s="37"/>
      <c r="I88" s="28"/>
      <c r="J88" s="29"/>
      <c r="K88" s="29"/>
      <c r="L88" s="29"/>
      <c r="M88" s="29"/>
      <c r="N88" s="29"/>
      <c r="O88" s="29"/>
      <c r="P88" s="29"/>
      <c r="Q88" s="29"/>
      <c r="R88" s="29"/>
      <c r="S88" s="29"/>
      <c r="T88" s="29"/>
      <c r="U88" s="29"/>
      <c r="V88" s="27"/>
    </row>
    <row r="89" spans="2:22" s="5" customFormat="1" ht="15.75" customHeight="1">
      <c r="B89" s="9"/>
      <c r="C89" s="822" t="s">
        <v>90</v>
      </c>
      <c r="D89" s="822"/>
      <c r="E89" s="10"/>
      <c r="F89" s="32"/>
      <c r="G89" s="134">
        <f>G48+G55+G88</f>
        <v>0</v>
      </c>
      <c r="H89" s="38"/>
      <c r="I89" s="30"/>
      <c r="J89" s="31"/>
      <c r="K89" s="31"/>
      <c r="L89" s="31"/>
      <c r="M89" s="31"/>
      <c r="N89" s="31"/>
      <c r="O89" s="31"/>
      <c r="P89" s="31"/>
      <c r="Q89" s="31"/>
      <c r="R89" s="31"/>
      <c r="S89" s="31"/>
      <c r="T89" s="31"/>
      <c r="U89" s="31"/>
      <c r="V89" s="10"/>
    </row>
    <row r="90" spans="2:3" ht="15.75" customHeight="1">
      <c r="B90" s="6" t="s">
        <v>128</v>
      </c>
      <c r="C90" s="6" t="s">
        <v>129</v>
      </c>
    </row>
    <row r="91" ht="15.75" customHeight="1">
      <c r="C91" s="6" t="s">
        <v>35</v>
      </c>
    </row>
  </sheetData>
  <sheetProtection password="C7FC" sheet="1" formatCells="0" insertColumns="0" insertRows="0" autoFilter="0"/>
  <protectedRanges>
    <protectedRange sqref="O66:O83" name="範囲6"/>
    <protectedRange sqref="J8:J9 L8:L9 O8:O9 R8:R9" name="範囲4"/>
    <protectedRange sqref="O36:O43" name="範囲2"/>
    <protectedRange sqref="J16:L46" name="範囲1"/>
    <protectedRange sqref="O16:O33" name="範囲3"/>
    <protectedRange sqref="R11 J63:L86" name="範囲5"/>
  </protectedRanges>
  <mergeCells count="32">
    <mergeCell ref="M3:V3"/>
    <mergeCell ref="L5:T5"/>
    <mergeCell ref="B4:V4"/>
    <mergeCell ref="C16:D16"/>
    <mergeCell ref="C5:D5"/>
    <mergeCell ref="C8:D8"/>
    <mergeCell ref="C11:D11"/>
    <mergeCell ref="B7:D7"/>
    <mergeCell ref="J13:M13"/>
    <mergeCell ref="O13:T13"/>
    <mergeCell ref="C19:D19"/>
    <mergeCell ref="C82:D82"/>
    <mergeCell ref="C85:D85"/>
    <mergeCell ref="C88:D88"/>
    <mergeCell ref="C42:D42"/>
    <mergeCell ref="C45:D45"/>
    <mergeCell ref="C48:D48"/>
    <mergeCell ref="C50:D50"/>
    <mergeCell ref="B49:D49"/>
    <mergeCell ref="C35:D35"/>
    <mergeCell ref="C89:D89"/>
    <mergeCell ref="C55:D55"/>
    <mergeCell ref="C57:D57"/>
    <mergeCell ref="C62:D62"/>
    <mergeCell ref="C75:D75"/>
    <mergeCell ref="B56:D56"/>
    <mergeCell ref="C22:D22"/>
    <mergeCell ref="J59:M59"/>
    <mergeCell ref="O59:T59"/>
    <mergeCell ref="J52:M52"/>
    <mergeCell ref="O52:T52"/>
    <mergeCell ref="O35:T35"/>
  </mergeCells>
  <printOptions/>
  <pageMargins left="0.9" right="0.25" top="0.8" bottom="0.22" header="0.512" footer="0.17"/>
  <pageSetup fitToHeight="1" fitToWidth="1" horizontalDpi="600" verticalDpi="600" orientation="portrait" paperSize="9" scale="58" r:id="rId2"/>
  <drawing r:id="rId1"/>
</worksheet>
</file>

<file path=xl/worksheets/sheet8.xml><?xml version="1.0" encoding="utf-8"?>
<worksheet xmlns="http://schemas.openxmlformats.org/spreadsheetml/2006/main" xmlns:r="http://schemas.openxmlformats.org/officeDocument/2006/relationships">
  <sheetPr>
    <tabColor rgb="FFCCFFCC"/>
  </sheetPr>
  <dimension ref="B1:T18"/>
  <sheetViews>
    <sheetView view="pageBreakPreview" zoomScaleSheetLayoutView="100" zoomScalePageLayoutView="0" workbookViewId="0" topLeftCell="A1">
      <selection activeCell="K6" sqref="K6"/>
    </sheetView>
  </sheetViews>
  <sheetFormatPr defaultColWidth="9.00390625" defaultRowHeight="24" customHeight="1"/>
  <cols>
    <col min="1" max="1" width="1.25" style="174" customWidth="1"/>
    <col min="2" max="2" width="4.875" style="174" customWidth="1"/>
    <col min="3" max="3" width="11.875" style="174" customWidth="1"/>
    <col min="4" max="4" width="2.50390625" style="174" customWidth="1"/>
    <col min="5" max="5" width="11.875" style="174" customWidth="1"/>
    <col min="6" max="6" width="2.50390625" style="174" bestFit="1" customWidth="1"/>
    <col min="7" max="7" width="7.875" style="174" customWidth="1"/>
    <col min="8" max="8" width="2.50390625" style="174" bestFit="1" customWidth="1"/>
    <col min="9" max="9" width="9.25390625" style="174" customWidth="1"/>
    <col min="10" max="10" width="5.50390625" style="174" customWidth="1"/>
    <col min="11" max="11" width="8.50390625" style="174" customWidth="1"/>
    <col min="12" max="12" width="6.50390625" style="174" bestFit="1" customWidth="1"/>
    <col min="13" max="13" width="13.00390625" style="174" customWidth="1"/>
    <col min="14" max="14" width="3.50390625" style="174" bestFit="1" customWidth="1"/>
    <col min="15" max="15" width="10.625" style="174" customWidth="1"/>
    <col min="16" max="16" width="3.50390625" style="174" bestFit="1" customWidth="1"/>
    <col min="17" max="17" width="10.625" style="174" customWidth="1"/>
    <col min="18" max="18" width="3.50390625" style="174" bestFit="1" customWidth="1"/>
    <col min="19" max="19" width="9.00390625" style="174" customWidth="1"/>
    <col min="20" max="20" width="5.50390625" style="174" customWidth="1"/>
    <col min="21" max="16384" width="9.00390625" style="174" customWidth="1"/>
  </cols>
  <sheetData>
    <row r="1" ht="24" customHeight="1">
      <c r="B1" s="143" t="s">
        <v>198</v>
      </c>
    </row>
    <row r="2" ht="24" customHeight="1">
      <c r="B2" s="143" t="s">
        <v>191</v>
      </c>
    </row>
    <row r="3" spans="2:18" ht="24" customHeight="1">
      <c r="B3" s="177"/>
      <c r="C3" s="178"/>
      <c r="D3" s="179"/>
      <c r="E3" s="178"/>
      <c r="F3" s="179"/>
      <c r="G3" s="179"/>
      <c r="H3" s="177"/>
      <c r="K3" s="180" t="s">
        <v>85</v>
      </c>
      <c r="L3" s="829">
        <f>'基本情報'!G8</f>
        <v>0</v>
      </c>
      <c r="M3" s="829"/>
      <c r="N3" s="829"/>
      <c r="O3" s="829"/>
      <c r="P3" s="829"/>
      <c r="Q3" s="829"/>
      <c r="R3" s="830"/>
    </row>
    <row r="4" spans="2:20" ht="24" customHeight="1">
      <c r="B4" s="181"/>
      <c r="C4" s="182" t="s">
        <v>69</v>
      </c>
      <c r="D4" s="183"/>
      <c r="E4" s="184" t="s">
        <v>135</v>
      </c>
      <c r="F4" s="183"/>
      <c r="G4" s="185" t="s">
        <v>54</v>
      </c>
      <c r="H4" s="186"/>
      <c r="I4" s="187" t="s">
        <v>133</v>
      </c>
      <c r="J4" s="186"/>
      <c r="K4" s="187" t="s">
        <v>134</v>
      </c>
      <c r="L4" s="186"/>
      <c r="M4" s="187" t="s">
        <v>83</v>
      </c>
      <c r="N4" s="188"/>
      <c r="O4" s="831" t="s">
        <v>44</v>
      </c>
      <c r="P4" s="832"/>
      <c r="Q4" s="831" t="s">
        <v>43</v>
      </c>
      <c r="R4" s="832"/>
      <c r="T4" s="143"/>
    </row>
    <row r="5" spans="2:20" ht="24" customHeight="1">
      <c r="B5" s="362">
        <v>1</v>
      </c>
      <c r="C5" s="639"/>
      <c r="D5" s="363" t="s">
        <v>649</v>
      </c>
      <c r="E5" s="617"/>
      <c r="F5" s="363" t="s">
        <v>647</v>
      </c>
      <c r="G5" s="640"/>
      <c r="H5" s="641" t="s">
        <v>598</v>
      </c>
      <c r="I5" s="642"/>
      <c r="J5" s="363" t="s">
        <v>130</v>
      </c>
      <c r="K5" s="643"/>
      <c r="L5" s="363" t="s">
        <v>131</v>
      </c>
      <c r="M5" s="364">
        <f>ROUNDDOWN(I5*K5,0)</f>
        <v>0</v>
      </c>
      <c r="N5" s="365" t="s">
        <v>55</v>
      </c>
      <c r="O5" s="644"/>
      <c r="P5" s="365" t="s">
        <v>55</v>
      </c>
      <c r="Q5" s="644"/>
      <c r="R5" s="365" t="s">
        <v>55</v>
      </c>
      <c r="T5" s="143"/>
    </row>
    <row r="6" spans="2:18" ht="24" customHeight="1">
      <c r="B6" s="366">
        <v>2</v>
      </c>
      <c r="C6" s="645"/>
      <c r="D6" s="367" t="s">
        <v>650</v>
      </c>
      <c r="E6" s="621"/>
      <c r="F6" s="367" t="s">
        <v>647</v>
      </c>
      <c r="G6" s="646"/>
      <c r="H6" s="647" t="s">
        <v>599</v>
      </c>
      <c r="I6" s="648"/>
      <c r="J6" s="367" t="s">
        <v>130</v>
      </c>
      <c r="K6" s="649"/>
      <c r="L6" s="367" t="s">
        <v>131</v>
      </c>
      <c r="M6" s="368">
        <f aca="true" t="shared" si="0" ref="M6:M12">ROUNDDOWN(I6*K6,0)</f>
        <v>0</v>
      </c>
      <c r="N6" s="369" t="s">
        <v>55</v>
      </c>
      <c r="O6" s="650"/>
      <c r="P6" s="369" t="s">
        <v>55</v>
      </c>
      <c r="Q6" s="650"/>
      <c r="R6" s="369" t="s">
        <v>55</v>
      </c>
    </row>
    <row r="7" spans="2:18" ht="24" customHeight="1">
      <c r="B7" s="366">
        <v>3</v>
      </c>
      <c r="C7" s="645"/>
      <c r="D7" s="367" t="s">
        <v>649</v>
      </c>
      <c r="E7" s="621"/>
      <c r="F7" s="367" t="s">
        <v>648</v>
      </c>
      <c r="G7" s="646"/>
      <c r="H7" s="647" t="s">
        <v>599</v>
      </c>
      <c r="I7" s="648"/>
      <c r="J7" s="367" t="s">
        <v>130</v>
      </c>
      <c r="K7" s="649"/>
      <c r="L7" s="367" t="s">
        <v>131</v>
      </c>
      <c r="M7" s="368">
        <f t="shared" si="0"/>
        <v>0</v>
      </c>
      <c r="N7" s="369" t="s">
        <v>55</v>
      </c>
      <c r="O7" s="650"/>
      <c r="P7" s="369" t="s">
        <v>55</v>
      </c>
      <c r="Q7" s="650"/>
      <c r="R7" s="369" t="s">
        <v>55</v>
      </c>
    </row>
    <row r="8" spans="2:18" ht="24" customHeight="1">
      <c r="B8" s="366">
        <v>4</v>
      </c>
      <c r="C8" s="645"/>
      <c r="D8" s="367" t="s">
        <v>650</v>
      </c>
      <c r="E8" s="621"/>
      <c r="F8" s="367" t="s">
        <v>647</v>
      </c>
      <c r="G8" s="646"/>
      <c r="H8" s="647" t="s">
        <v>599</v>
      </c>
      <c r="I8" s="648"/>
      <c r="J8" s="367" t="s">
        <v>130</v>
      </c>
      <c r="K8" s="649"/>
      <c r="L8" s="367" t="s">
        <v>131</v>
      </c>
      <c r="M8" s="368">
        <f t="shared" si="0"/>
        <v>0</v>
      </c>
      <c r="N8" s="369" t="s">
        <v>55</v>
      </c>
      <c r="O8" s="650"/>
      <c r="P8" s="369" t="s">
        <v>55</v>
      </c>
      <c r="Q8" s="650"/>
      <c r="R8" s="369" t="s">
        <v>55</v>
      </c>
    </row>
    <row r="9" spans="2:18" ht="24" customHeight="1">
      <c r="B9" s="366">
        <v>5</v>
      </c>
      <c r="C9" s="645"/>
      <c r="D9" s="367" t="s">
        <v>650</v>
      </c>
      <c r="E9" s="621"/>
      <c r="F9" s="367" t="s">
        <v>648</v>
      </c>
      <c r="G9" s="646"/>
      <c r="H9" s="647" t="s">
        <v>599</v>
      </c>
      <c r="I9" s="648"/>
      <c r="J9" s="367" t="s">
        <v>130</v>
      </c>
      <c r="K9" s="649"/>
      <c r="L9" s="367" t="s">
        <v>131</v>
      </c>
      <c r="M9" s="368">
        <f t="shared" si="0"/>
        <v>0</v>
      </c>
      <c r="N9" s="369" t="s">
        <v>55</v>
      </c>
      <c r="O9" s="650"/>
      <c r="P9" s="369" t="s">
        <v>55</v>
      </c>
      <c r="Q9" s="650"/>
      <c r="R9" s="369" t="s">
        <v>55</v>
      </c>
    </row>
    <row r="10" spans="2:18" ht="24" customHeight="1">
      <c r="B10" s="366">
        <v>6</v>
      </c>
      <c r="C10" s="645"/>
      <c r="D10" s="367" t="s">
        <v>649</v>
      </c>
      <c r="E10" s="621"/>
      <c r="F10" s="367" t="s">
        <v>647</v>
      </c>
      <c r="G10" s="646"/>
      <c r="H10" s="647" t="s">
        <v>599</v>
      </c>
      <c r="I10" s="648"/>
      <c r="J10" s="367" t="s">
        <v>130</v>
      </c>
      <c r="K10" s="649"/>
      <c r="L10" s="367" t="s">
        <v>131</v>
      </c>
      <c r="M10" s="368">
        <f t="shared" si="0"/>
        <v>0</v>
      </c>
      <c r="N10" s="369" t="s">
        <v>55</v>
      </c>
      <c r="O10" s="650"/>
      <c r="P10" s="369" t="s">
        <v>55</v>
      </c>
      <c r="Q10" s="650"/>
      <c r="R10" s="369" t="s">
        <v>55</v>
      </c>
    </row>
    <row r="11" spans="2:18" ht="24" customHeight="1">
      <c r="B11" s="366">
        <v>7</v>
      </c>
      <c r="C11" s="332"/>
      <c r="D11" s="542" t="s">
        <v>553</v>
      </c>
      <c r="E11" s="334"/>
      <c r="F11" s="544" t="s">
        <v>375</v>
      </c>
      <c r="G11" s="353"/>
      <c r="H11" s="540" t="s">
        <v>599</v>
      </c>
      <c r="I11" s="354"/>
      <c r="J11" s="367" t="s">
        <v>130</v>
      </c>
      <c r="K11" s="355"/>
      <c r="L11" s="367" t="s">
        <v>131</v>
      </c>
      <c r="M11" s="368">
        <f t="shared" si="0"/>
        <v>0</v>
      </c>
      <c r="N11" s="369" t="s">
        <v>55</v>
      </c>
      <c r="O11" s="651"/>
      <c r="P11" s="369" t="s">
        <v>55</v>
      </c>
      <c r="Q11" s="651"/>
      <c r="R11" s="369" t="s">
        <v>55</v>
      </c>
    </row>
    <row r="12" spans="2:18" ht="24" customHeight="1">
      <c r="B12" s="366">
        <v>8</v>
      </c>
      <c r="C12" s="332"/>
      <c r="D12" s="542" t="s">
        <v>553</v>
      </c>
      <c r="E12" s="334"/>
      <c r="F12" s="544" t="s">
        <v>375</v>
      </c>
      <c r="G12" s="353"/>
      <c r="H12" s="540" t="s">
        <v>599</v>
      </c>
      <c r="I12" s="354"/>
      <c r="J12" s="367" t="s">
        <v>130</v>
      </c>
      <c r="K12" s="355"/>
      <c r="L12" s="367" t="s">
        <v>131</v>
      </c>
      <c r="M12" s="368">
        <f t="shared" si="0"/>
        <v>0</v>
      </c>
      <c r="N12" s="369" t="s">
        <v>55</v>
      </c>
      <c r="O12" s="651"/>
      <c r="P12" s="369" t="s">
        <v>55</v>
      </c>
      <c r="Q12" s="651"/>
      <c r="R12" s="369" t="s">
        <v>55</v>
      </c>
    </row>
    <row r="13" spans="2:18" ht="24" customHeight="1">
      <c r="B13" s="366">
        <v>9</v>
      </c>
      <c r="C13" s="332"/>
      <c r="D13" s="542" t="s">
        <v>553</v>
      </c>
      <c r="E13" s="334"/>
      <c r="F13" s="544" t="s">
        <v>375</v>
      </c>
      <c r="G13" s="353"/>
      <c r="H13" s="540" t="s">
        <v>188</v>
      </c>
      <c r="I13" s="354"/>
      <c r="J13" s="367" t="s">
        <v>130</v>
      </c>
      <c r="K13" s="355"/>
      <c r="L13" s="367" t="s">
        <v>131</v>
      </c>
      <c r="M13" s="368">
        <f>ROUNDDOWN(I13*K13,0)</f>
        <v>0</v>
      </c>
      <c r="N13" s="369" t="s">
        <v>55</v>
      </c>
      <c r="O13" s="370"/>
      <c r="P13" s="369" t="s">
        <v>55</v>
      </c>
      <c r="Q13" s="370"/>
      <c r="R13" s="369" t="s">
        <v>55</v>
      </c>
    </row>
    <row r="14" spans="2:18" ht="24" customHeight="1">
      <c r="B14" s="371">
        <v>10</v>
      </c>
      <c r="C14" s="342"/>
      <c r="D14" s="543" t="s">
        <v>553</v>
      </c>
      <c r="E14" s="344"/>
      <c r="F14" s="545" t="s">
        <v>375</v>
      </c>
      <c r="G14" s="358"/>
      <c r="H14" s="541" t="s">
        <v>188</v>
      </c>
      <c r="I14" s="359"/>
      <c r="J14" s="372" t="s">
        <v>130</v>
      </c>
      <c r="K14" s="360"/>
      <c r="L14" s="372" t="s">
        <v>131</v>
      </c>
      <c r="M14" s="373">
        <f>ROUNDDOWN(I14*K14,0)</f>
        <v>0</v>
      </c>
      <c r="N14" s="374" t="s">
        <v>55</v>
      </c>
      <c r="O14" s="375"/>
      <c r="P14" s="374" t="s">
        <v>55</v>
      </c>
      <c r="Q14" s="375"/>
      <c r="R14" s="374" t="s">
        <v>55</v>
      </c>
    </row>
    <row r="15" spans="2:18" ht="24" customHeight="1">
      <c r="B15" s="189" t="s">
        <v>83</v>
      </c>
      <c r="C15" s="190"/>
      <c r="D15" s="190"/>
      <c r="E15" s="190">
        <f>COUNTA(E5:E14)</f>
        <v>0</v>
      </c>
      <c r="F15" s="190" t="s">
        <v>552</v>
      </c>
      <c r="G15" s="190"/>
      <c r="H15" s="190"/>
      <c r="I15" s="190"/>
      <c r="J15" s="190"/>
      <c r="K15" s="190"/>
      <c r="L15" s="190"/>
      <c r="M15" s="191">
        <f>SUM(M5:M14)</f>
        <v>0</v>
      </c>
      <c r="N15" s="188" t="s">
        <v>55</v>
      </c>
      <c r="O15" s="262">
        <f>SUM(O5:O14)</f>
        <v>0</v>
      </c>
      <c r="P15" s="188" t="s">
        <v>55</v>
      </c>
      <c r="Q15" s="262">
        <f>SUM(Q5:Q14)</f>
        <v>0</v>
      </c>
      <c r="R15" s="188" t="s">
        <v>55</v>
      </c>
    </row>
    <row r="17" spans="6:7" ht="24" customHeight="1">
      <c r="F17" s="146" t="s">
        <v>70</v>
      </c>
      <c r="G17" s="174">
        <f>COUNTIF(G5:G14,"専任")</f>
        <v>0</v>
      </c>
    </row>
    <row r="18" spans="6:7" ht="24" customHeight="1">
      <c r="F18" s="146" t="s">
        <v>57</v>
      </c>
      <c r="G18" s="174">
        <f>COUNTIF(G5:G14,"兼任")</f>
        <v>0</v>
      </c>
    </row>
  </sheetData>
  <sheetProtection password="C7FC" sheet="1" formatCells="0" formatRows="0" insertRows="0" autoFilter="0"/>
  <protectedRanges>
    <protectedRange sqref="C5:C14 E5:E14 G5:G14 I5:I14 K5:K14 O5:O14 Q5:Q14" name="範囲1"/>
  </protectedRanges>
  <mergeCells count="3">
    <mergeCell ref="L3:R3"/>
    <mergeCell ref="Q4:R4"/>
    <mergeCell ref="O4:P4"/>
  </mergeCells>
  <dataValidations count="1">
    <dataValidation type="list" allowBlank="1" showInputMessage="1" showErrorMessage="1" sqref="G5:G14">
      <formula1>"専任,兼任"</formula1>
    </dataValidation>
  </dataValidations>
  <printOptions horizontalCentered="1"/>
  <pageMargins left="0.9448818897637796" right="0.15748031496062992" top="0.6299212598425197" bottom="0.2362204724409449" header="0.5118110236220472" footer="0.15748031496062992"/>
  <pageSetup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rgb="FFCCFFCC"/>
  </sheetPr>
  <dimension ref="B1:R83"/>
  <sheetViews>
    <sheetView view="pageBreakPreview" zoomScale="75" zoomScaleSheetLayoutView="75" zoomScalePageLayoutView="0" workbookViewId="0" topLeftCell="A1">
      <pane ySplit="4" topLeftCell="A5" activePane="bottomLeft" state="frozen"/>
      <selection pane="topLeft" activeCell="E6" sqref="E6"/>
      <selection pane="bottomLeft" activeCell="E27" sqref="E27"/>
    </sheetView>
  </sheetViews>
  <sheetFormatPr defaultColWidth="9.00390625" defaultRowHeight="17.25" customHeight="1"/>
  <cols>
    <col min="1" max="1" width="1.25" style="1" customWidth="1"/>
    <col min="2" max="2" width="5.375" style="1" customWidth="1"/>
    <col min="3" max="3" width="15.625" style="1" customWidth="1"/>
    <col min="4" max="4" width="2.625" style="1" customWidth="1"/>
    <col min="5" max="5" width="16.625" style="1" customWidth="1"/>
    <col min="6" max="6" width="2.625" style="1" customWidth="1"/>
    <col min="7" max="7" width="9.00390625" style="1" customWidth="1"/>
    <col min="8" max="8" width="2.875" style="1" customWidth="1"/>
    <col min="9" max="9" width="11.625" style="1" customWidth="1"/>
    <col min="10" max="10" width="5.50390625" style="1" customWidth="1"/>
    <col min="11" max="11" width="11.625" style="1" customWidth="1"/>
    <col min="12" max="12" width="6.50390625" style="1" bestFit="1" customWidth="1"/>
    <col min="13" max="13" width="14.625" style="1" customWidth="1"/>
    <col min="14" max="14" width="3.50390625" style="1" bestFit="1" customWidth="1"/>
    <col min="15" max="15" width="11.625" style="1" customWidth="1"/>
    <col min="16" max="16" width="4.00390625" style="1" bestFit="1" customWidth="1"/>
    <col min="17" max="17" width="11.625" style="1" customWidth="1"/>
    <col min="18" max="18" width="4.00390625" style="1" bestFit="1" customWidth="1"/>
    <col min="19" max="19" width="9.00390625" style="1" customWidth="1"/>
    <col min="20" max="20" width="6.00390625" style="1" customWidth="1"/>
    <col min="21" max="16384" width="9.00390625" style="1" customWidth="1"/>
  </cols>
  <sheetData>
    <row r="1" spans="2:7" ht="22.5" customHeight="1">
      <c r="B1" s="1" t="s">
        <v>199</v>
      </c>
      <c r="F1" s="42"/>
      <c r="G1" s="42"/>
    </row>
    <row r="2" spans="2:7" ht="22.5" customHeight="1">
      <c r="B2" s="42" t="s">
        <v>181</v>
      </c>
      <c r="E2" s="42"/>
      <c r="F2" s="42"/>
      <c r="G2" s="42"/>
    </row>
    <row r="3" spans="9:18" ht="19.5" customHeight="1">
      <c r="I3" s="78" t="s">
        <v>85</v>
      </c>
      <c r="J3" s="833">
        <f>'基本情報'!G8</f>
        <v>0</v>
      </c>
      <c r="K3" s="833"/>
      <c r="L3" s="833"/>
      <c r="M3" s="833"/>
      <c r="N3" s="833"/>
      <c r="O3" s="833"/>
      <c r="P3" s="833"/>
      <c r="Q3" s="833"/>
      <c r="R3" s="833"/>
    </row>
    <row r="4" spans="2:18" ht="17.25" customHeight="1">
      <c r="B4" s="9"/>
      <c r="C4" s="92" t="s">
        <v>69</v>
      </c>
      <c r="D4" s="32"/>
      <c r="E4" s="89" t="s">
        <v>135</v>
      </c>
      <c r="F4" s="32"/>
      <c r="G4" s="110" t="s">
        <v>54</v>
      </c>
      <c r="H4" s="31"/>
      <c r="I4" s="90" t="s">
        <v>133</v>
      </c>
      <c r="J4" s="31"/>
      <c r="K4" s="90" t="s">
        <v>134</v>
      </c>
      <c r="L4" s="31"/>
      <c r="M4" s="91" t="s">
        <v>83</v>
      </c>
      <c r="N4" s="10"/>
      <c r="O4" s="831" t="s">
        <v>44</v>
      </c>
      <c r="P4" s="832"/>
      <c r="Q4" s="831" t="s">
        <v>43</v>
      </c>
      <c r="R4" s="832"/>
    </row>
    <row r="5" spans="2:18" ht="17.25" customHeight="1">
      <c r="B5" s="329">
        <v>1</v>
      </c>
      <c r="C5" s="639"/>
      <c r="D5" s="652" t="s">
        <v>600</v>
      </c>
      <c r="E5" s="617"/>
      <c r="F5" s="652" t="s">
        <v>601</v>
      </c>
      <c r="G5" s="653"/>
      <c r="H5" s="654" t="s">
        <v>602</v>
      </c>
      <c r="I5" s="655"/>
      <c r="J5" s="652" t="s">
        <v>130</v>
      </c>
      <c r="K5" s="656"/>
      <c r="L5" s="652" t="s">
        <v>131</v>
      </c>
      <c r="M5" s="330">
        <f>ROUNDDOWN(I5*K5,0)</f>
        <v>0</v>
      </c>
      <c r="N5" s="278" t="s">
        <v>55</v>
      </c>
      <c r="O5" s="657"/>
      <c r="P5" s="658" t="s">
        <v>55</v>
      </c>
      <c r="Q5" s="657"/>
      <c r="R5" s="658" t="s">
        <v>55</v>
      </c>
    </row>
    <row r="6" spans="2:18" ht="17.25" customHeight="1">
      <c r="B6" s="331">
        <v>2</v>
      </c>
      <c r="C6" s="645"/>
      <c r="D6" s="659" t="s">
        <v>603</v>
      </c>
      <c r="E6" s="621"/>
      <c r="F6" s="659" t="s">
        <v>604</v>
      </c>
      <c r="G6" s="660"/>
      <c r="H6" s="661" t="s">
        <v>599</v>
      </c>
      <c r="I6" s="662"/>
      <c r="J6" s="659" t="s">
        <v>130</v>
      </c>
      <c r="K6" s="663"/>
      <c r="L6" s="659" t="s">
        <v>131</v>
      </c>
      <c r="M6" s="339">
        <f aca="true" t="shared" si="0" ref="M6:M23">ROUNDDOWN(I6*K6,0)</f>
        <v>0</v>
      </c>
      <c r="N6" s="279" t="s">
        <v>55</v>
      </c>
      <c r="O6" s="664"/>
      <c r="P6" s="665" t="s">
        <v>55</v>
      </c>
      <c r="Q6" s="664"/>
      <c r="R6" s="665" t="s">
        <v>55</v>
      </c>
    </row>
    <row r="7" spans="2:18" ht="17.25" customHeight="1">
      <c r="B7" s="331">
        <v>3</v>
      </c>
      <c r="C7" s="645"/>
      <c r="D7" s="659" t="s">
        <v>603</v>
      </c>
      <c r="E7" s="621"/>
      <c r="F7" s="659" t="s">
        <v>604</v>
      </c>
      <c r="G7" s="660"/>
      <c r="H7" s="661" t="s">
        <v>599</v>
      </c>
      <c r="I7" s="662"/>
      <c r="J7" s="659" t="s">
        <v>130</v>
      </c>
      <c r="K7" s="663"/>
      <c r="L7" s="659" t="s">
        <v>131</v>
      </c>
      <c r="M7" s="339">
        <f t="shared" si="0"/>
        <v>0</v>
      </c>
      <c r="N7" s="279" t="s">
        <v>55</v>
      </c>
      <c r="O7" s="664"/>
      <c r="P7" s="665" t="s">
        <v>55</v>
      </c>
      <c r="Q7" s="664"/>
      <c r="R7" s="665" t="s">
        <v>55</v>
      </c>
    </row>
    <row r="8" spans="2:18" ht="17.25" customHeight="1">
      <c r="B8" s="331">
        <v>4</v>
      </c>
      <c r="C8" s="645"/>
      <c r="D8" s="659" t="s">
        <v>603</v>
      </c>
      <c r="E8" s="621"/>
      <c r="F8" s="659" t="s">
        <v>604</v>
      </c>
      <c r="G8" s="660"/>
      <c r="H8" s="661" t="s">
        <v>645</v>
      </c>
      <c r="I8" s="662"/>
      <c r="J8" s="659" t="s">
        <v>130</v>
      </c>
      <c r="K8" s="663"/>
      <c r="L8" s="659" t="s">
        <v>131</v>
      </c>
      <c r="M8" s="339">
        <f t="shared" si="0"/>
        <v>0</v>
      </c>
      <c r="N8" s="279" t="s">
        <v>55</v>
      </c>
      <c r="O8" s="664"/>
      <c r="P8" s="665" t="s">
        <v>55</v>
      </c>
      <c r="Q8" s="664"/>
      <c r="R8" s="665" t="s">
        <v>55</v>
      </c>
    </row>
    <row r="9" spans="2:18" ht="17.25" customHeight="1">
      <c r="B9" s="331">
        <v>5</v>
      </c>
      <c r="C9" s="645"/>
      <c r="D9" s="659" t="s">
        <v>603</v>
      </c>
      <c r="E9" s="621"/>
      <c r="F9" s="659" t="s">
        <v>604</v>
      </c>
      <c r="G9" s="660"/>
      <c r="H9" s="661" t="s">
        <v>599</v>
      </c>
      <c r="I9" s="662"/>
      <c r="J9" s="659" t="s">
        <v>130</v>
      </c>
      <c r="K9" s="663"/>
      <c r="L9" s="659" t="s">
        <v>131</v>
      </c>
      <c r="M9" s="339">
        <f t="shared" si="0"/>
        <v>0</v>
      </c>
      <c r="N9" s="279" t="s">
        <v>55</v>
      </c>
      <c r="O9" s="664"/>
      <c r="P9" s="665" t="s">
        <v>55</v>
      </c>
      <c r="Q9" s="664"/>
      <c r="R9" s="665" t="s">
        <v>55</v>
      </c>
    </row>
    <row r="10" spans="2:18" ht="17.25" customHeight="1">
      <c r="B10" s="331">
        <v>6</v>
      </c>
      <c r="C10" s="645"/>
      <c r="D10" s="659" t="s">
        <v>603</v>
      </c>
      <c r="E10" s="621"/>
      <c r="F10" s="659" t="s">
        <v>604</v>
      </c>
      <c r="G10" s="660"/>
      <c r="H10" s="661" t="s">
        <v>645</v>
      </c>
      <c r="I10" s="662"/>
      <c r="J10" s="659" t="s">
        <v>130</v>
      </c>
      <c r="K10" s="663"/>
      <c r="L10" s="659" t="s">
        <v>131</v>
      </c>
      <c r="M10" s="339">
        <f t="shared" si="0"/>
        <v>0</v>
      </c>
      <c r="N10" s="279" t="s">
        <v>55</v>
      </c>
      <c r="O10" s="664"/>
      <c r="P10" s="665" t="s">
        <v>55</v>
      </c>
      <c r="Q10" s="664"/>
      <c r="R10" s="665" t="s">
        <v>55</v>
      </c>
    </row>
    <row r="11" spans="2:18" ht="17.25" customHeight="1">
      <c r="B11" s="331">
        <v>7</v>
      </c>
      <c r="C11" s="645"/>
      <c r="D11" s="659" t="s">
        <v>603</v>
      </c>
      <c r="E11" s="621"/>
      <c r="F11" s="659" t="s">
        <v>604</v>
      </c>
      <c r="G11" s="660"/>
      <c r="H11" s="661" t="s">
        <v>599</v>
      </c>
      <c r="I11" s="662"/>
      <c r="J11" s="659" t="s">
        <v>130</v>
      </c>
      <c r="K11" s="663"/>
      <c r="L11" s="659" t="s">
        <v>131</v>
      </c>
      <c r="M11" s="339">
        <f t="shared" si="0"/>
        <v>0</v>
      </c>
      <c r="N11" s="279" t="s">
        <v>55</v>
      </c>
      <c r="O11" s="664"/>
      <c r="P11" s="665" t="s">
        <v>55</v>
      </c>
      <c r="Q11" s="664"/>
      <c r="R11" s="665" t="s">
        <v>55</v>
      </c>
    </row>
    <row r="12" spans="2:18" ht="17.25" customHeight="1">
      <c r="B12" s="331">
        <v>8</v>
      </c>
      <c r="C12" s="645"/>
      <c r="D12" s="659" t="s">
        <v>603</v>
      </c>
      <c r="E12" s="621"/>
      <c r="F12" s="659" t="s">
        <v>604</v>
      </c>
      <c r="G12" s="660"/>
      <c r="H12" s="661" t="s">
        <v>599</v>
      </c>
      <c r="I12" s="662"/>
      <c r="J12" s="659" t="s">
        <v>130</v>
      </c>
      <c r="K12" s="663"/>
      <c r="L12" s="659" t="s">
        <v>131</v>
      </c>
      <c r="M12" s="339">
        <f t="shared" si="0"/>
        <v>0</v>
      </c>
      <c r="N12" s="279" t="s">
        <v>55</v>
      </c>
      <c r="O12" s="664"/>
      <c r="P12" s="665" t="s">
        <v>55</v>
      </c>
      <c r="Q12" s="664"/>
      <c r="R12" s="665" t="s">
        <v>55</v>
      </c>
    </row>
    <row r="13" spans="2:18" ht="17.25" customHeight="1">
      <c r="B13" s="331">
        <v>9</v>
      </c>
      <c r="C13" s="645"/>
      <c r="D13" s="659" t="s">
        <v>603</v>
      </c>
      <c r="E13" s="621"/>
      <c r="F13" s="659" t="s">
        <v>604</v>
      </c>
      <c r="G13" s="660"/>
      <c r="H13" s="661" t="s">
        <v>599</v>
      </c>
      <c r="I13" s="662"/>
      <c r="J13" s="659" t="s">
        <v>130</v>
      </c>
      <c r="K13" s="663"/>
      <c r="L13" s="659" t="s">
        <v>131</v>
      </c>
      <c r="M13" s="339">
        <f t="shared" si="0"/>
        <v>0</v>
      </c>
      <c r="N13" s="279" t="s">
        <v>55</v>
      </c>
      <c r="O13" s="664"/>
      <c r="P13" s="665" t="s">
        <v>55</v>
      </c>
      <c r="Q13" s="664"/>
      <c r="R13" s="665" t="s">
        <v>55</v>
      </c>
    </row>
    <row r="14" spans="2:18" ht="17.25" customHeight="1">
      <c r="B14" s="331">
        <v>10</v>
      </c>
      <c r="C14" s="645"/>
      <c r="D14" s="659" t="s">
        <v>603</v>
      </c>
      <c r="E14" s="621"/>
      <c r="F14" s="659" t="s">
        <v>604</v>
      </c>
      <c r="G14" s="660"/>
      <c r="H14" s="661" t="s">
        <v>599</v>
      </c>
      <c r="I14" s="662"/>
      <c r="J14" s="659" t="s">
        <v>130</v>
      </c>
      <c r="K14" s="663"/>
      <c r="L14" s="659" t="s">
        <v>131</v>
      </c>
      <c r="M14" s="339">
        <f t="shared" si="0"/>
        <v>0</v>
      </c>
      <c r="N14" s="279" t="s">
        <v>55</v>
      </c>
      <c r="O14" s="664"/>
      <c r="P14" s="665" t="s">
        <v>55</v>
      </c>
      <c r="Q14" s="664"/>
      <c r="R14" s="665" t="s">
        <v>55</v>
      </c>
    </row>
    <row r="15" spans="2:18" ht="17.25" customHeight="1">
      <c r="B15" s="331">
        <v>11</v>
      </c>
      <c r="C15" s="645"/>
      <c r="D15" s="659" t="s">
        <v>603</v>
      </c>
      <c r="E15" s="621"/>
      <c r="F15" s="659" t="s">
        <v>604</v>
      </c>
      <c r="G15" s="660"/>
      <c r="H15" s="661" t="s">
        <v>599</v>
      </c>
      <c r="I15" s="662"/>
      <c r="J15" s="659" t="s">
        <v>130</v>
      </c>
      <c r="K15" s="663"/>
      <c r="L15" s="659" t="s">
        <v>131</v>
      </c>
      <c r="M15" s="339">
        <f t="shared" si="0"/>
        <v>0</v>
      </c>
      <c r="N15" s="279" t="s">
        <v>55</v>
      </c>
      <c r="O15" s="666"/>
      <c r="P15" s="665" t="s">
        <v>55</v>
      </c>
      <c r="Q15" s="666"/>
      <c r="R15" s="665" t="s">
        <v>55</v>
      </c>
    </row>
    <row r="16" spans="2:18" ht="17.25" customHeight="1">
      <c r="B16" s="331">
        <v>12</v>
      </c>
      <c r="C16" s="645"/>
      <c r="D16" s="659" t="s">
        <v>603</v>
      </c>
      <c r="E16" s="621"/>
      <c r="F16" s="659" t="s">
        <v>604</v>
      </c>
      <c r="G16" s="660"/>
      <c r="H16" s="661" t="s">
        <v>599</v>
      </c>
      <c r="I16" s="662"/>
      <c r="J16" s="659" t="s">
        <v>130</v>
      </c>
      <c r="K16" s="663"/>
      <c r="L16" s="659" t="s">
        <v>131</v>
      </c>
      <c r="M16" s="339">
        <f t="shared" si="0"/>
        <v>0</v>
      </c>
      <c r="N16" s="279" t="s">
        <v>55</v>
      </c>
      <c r="O16" s="666"/>
      <c r="P16" s="665" t="s">
        <v>55</v>
      </c>
      <c r="Q16" s="666"/>
      <c r="R16" s="665" t="s">
        <v>55</v>
      </c>
    </row>
    <row r="17" spans="2:18" ht="17.25" customHeight="1">
      <c r="B17" s="331">
        <v>13</v>
      </c>
      <c r="C17" s="645"/>
      <c r="D17" s="659" t="s">
        <v>603</v>
      </c>
      <c r="E17" s="621"/>
      <c r="F17" s="659" t="s">
        <v>604</v>
      </c>
      <c r="G17" s="660"/>
      <c r="H17" s="661" t="s">
        <v>599</v>
      </c>
      <c r="I17" s="662"/>
      <c r="J17" s="659" t="s">
        <v>130</v>
      </c>
      <c r="K17" s="663"/>
      <c r="L17" s="659" t="s">
        <v>131</v>
      </c>
      <c r="M17" s="339">
        <f t="shared" si="0"/>
        <v>0</v>
      </c>
      <c r="N17" s="279" t="s">
        <v>55</v>
      </c>
      <c r="O17" s="666"/>
      <c r="P17" s="665" t="s">
        <v>55</v>
      </c>
      <c r="Q17" s="666"/>
      <c r="R17" s="665" t="s">
        <v>55</v>
      </c>
    </row>
    <row r="18" spans="2:18" ht="17.25" customHeight="1">
      <c r="B18" s="331">
        <v>14</v>
      </c>
      <c r="C18" s="645"/>
      <c r="D18" s="659" t="s">
        <v>603</v>
      </c>
      <c r="E18" s="621"/>
      <c r="F18" s="659" t="s">
        <v>604</v>
      </c>
      <c r="G18" s="660"/>
      <c r="H18" s="661" t="s">
        <v>599</v>
      </c>
      <c r="I18" s="662"/>
      <c r="J18" s="659" t="s">
        <v>130</v>
      </c>
      <c r="K18" s="663"/>
      <c r="L18" s="659" t="s">
        <v>131</v>
      </c>
      <c r="M18" s="339">
        <f t="shared" si="0"/>
        <v>0</v>
      </c>
      <c r="N18" s="279" t="s">
        <v>55</v>
      </c>
      <c r="O18" s="666"/>
      <c r="P18" s="665" t="s">
        <v>55</v>
      </c>
      <c r="Q18" s="666"/>
      <c r="R18" s="665" t="s">
        <v>55</v>
      </c>
    </row>
    <row r="19" spans="2:18" ht="17.25" customHeight="1">
      <c r="B19" s="331">
        <v>15</v>
      </c>
      <c r="C19" s="645"/>
      <c r="D19" s="659" t="s">
        <v>603</v>
      </c>
      <c r="E19" s="621"/>
      <c r="F19" s="659" t="s">
        <v>604</v>
      </c>
      <c r="G19" s="660"/>
      <c r="H19" s="661" t="s">
        <v>599</v>
      </c>
      <c r="I19" s="662"/>
      <c r="J19" s="659" t="s">
        <v>130</v>
      </c>
      <c r="K19" s="663"/>
      <c r="L19" s="659" t="s">
        <v>131</v>
      </c>
      <c r="M19" s="339">
        <f t="shared" si="0"/>
        <v>0</v>
      </c>
      <c r="N19" s="279" t="s">
        <v>55</v>
      </c>
      <c r="O19" s="340"/>
      <c r="P19" s="279" t="s">
        <v>55</v>
      </c>
      <c r="Q19" s="340"/>
      <c r="R19" s="279" t="s">
        <v>55</v>
      </c>
    </row>
    <row r="20" spans="2:18" ht="17.25" customHeight="1">
      <c r="B20" s="331">
        <v>16</v>
      </c>
      <c r="C20" s="645"/>
      <c r="D20" s="659" t="s">
        <v>603</v>
      </c>
      <c r="E20" s="621"/>
      <c r="F20" s="659" t="s">
        <v>604</v>
      </c>
      <c r="G20" s="660"/>
      <c r="H20" s="661" t="s">
        <v>599</v>
      </c>
      <c r="I20" s="662"/>
      <c r="J20" s="659" t="s">
        <v>130</v>
      </c>
      <c r="K20" s="663"/>
      <c r="L20" s="659" t="s">
        <v>131</v>
      </c>
      <c r="M20" s="339">
        <f t="shared" si="0"/>
        <v>0</v>
      </c>
      <c r="N20" s="279" t="s">
        <v>55</v>
      </c>
      <c r="O20" s="340"/>
      <c r="P20" s="279" t="s">
        <v>55</v>
      </c>
      <c r="Q20" s="340"/>
      <c r="R20" s="279" t="s">
        <v>55</v>
      </c>
    </row>
    <row r="21" spans="2:18" ht="17.25" customHeight="1">
      <c r="B21" s="331">
        <v>17</v>
      </c>
      <c r="C21" s="645"/>
      <c r="D21" s="659" t="s">
        <v>603</v>
      </c>
      <c r="E21" s="621"/>
      <c r="F21" s="659" t="s">
        <v>604</v>
      </c>
      <c r="G21" s="660"/>
      <c r="H21" s="661" t="s">
        <v>599</v>
      </c>
      <c r="I21" s="662"/>
      <c r="J21" s="659" t="s">
        <v>130</v>
      </c>
      <c r="K21" s="663"/>
      <c r="L21" s="659" t="s">
        <v>131</v>
      </c>
      <c r="M21" s="339">
        <f t="shared" si="0"/>
        <v>0</v>
      </c>
      <c r="N21" s="279" t="s">
        <v>55</v>
      </c>
      <c r="O21" s="340"/>
      <c r="P21" s="279" t="s">
        <v>55</v>
      </c>
      <c r="Q21" s="340"/>
      <c r="R21" s="279" t="s">
        <v>55</v>
      </c>
    </row>
    <row r="22" spans="2:18" ht="17.25" customHeight="1">
      <c r="B22" s="331">
        <v>18</v>
      </c>
      <c r="C22" s="332"/>
      <c r="D22" s="536" t="s">
        <v>603</v>
      </c>
      <c r="E22" s="334"/>
      <c r="F22" s="538" t="s">
        <v>604</v>
      </c>
      <c r="G22" s="335"/>
      <c r="H22" s="530" t="s">
        <v>599</v>
      </c>
      <c r="I22" s="336"/>
      <c r="J22" s="333" t="s">
        <v>130</v>
      </c>
      <c r="K22" s="337"/>
      <c r="L22" s="338" t="s">
        <v>131</v>
      </c>
      <c r="M22" s="339">
        <f t="shared" si="0"/>
        <v>0</v>
      </c>
      <c r="N22" s="279" t="s">
        <v>55</v>
      </c>
      <c r="O22" s="340"/>
      <c r="P22" s="279" t="s">
        <v>55</v>
      </c>
      <c r="Q22" s="340"/>
      <c r="R22" s="279" t="s">
        <v>55</v>
      </c>
    </row>
    <row r="23" spans="2:18" ht="17.25" customHeight="1">
      <c r="B23" s="331">
        <v>19</v>
      </c>
      <c r="C23" s="332"/>
      <c r="D23" s="536" t="s">
        <v>603</v>
      </c>
      <c r="E23" s="334"/>
      <c r="F23" s="538" t="s">
        <v>604</v>
      </c>
      <c r="G23" s="335"/>
      <c r="H23" s="530" t="s">
        <v>599</v>
      </c>
      <c r="I23" s="336"/>
      <c r="J23" s="333" t="s">
        <v>130</v>
      </c>
      <c r="K23" s="337"/>
      <c r="L23" s="338" t="s">
        <v>131</v>
      </c>
      <c r="M23" s="339">
        <f t="shared" si="0"/>
        <v>0</v>
      </c>
      <c r="N23" s="279" t="s">
        <v>55</v>
      </c>
      <c r="O23" s="340"/>
      <c r="P23" s="279" t="s">
        <v>55</v>
      </c>
      <c r="Q23" s="340"/>
      <c r="R23" s="279" t="s">
        <v>55</v>
      </c>
    </row>
    <row r="24" spans="2:18" ht="17.25" customHeight="1">
      <c r="B24" s="331">
        <v>20</v>
      </c>
      <c r="C24" s="332"/>
      <c r="D24" s="536" t="s">
        <v>182</v>
      </c>
      <c r="E24" s="334"/>
      <c r="F24" s="538" t="s">
        <v>183</v>
      </c>
      <c r="G24" s="335"/>
      <c r="H24" s="530" t="s">
        <v>184</v>
      </c>
      <c r="I24" s="336"/>
      <c r="J24" s="333" t="s">
        <v>130</v>
      </c>
      <c r="K24" s="337"/>
      <c r="L24" s="338" t="s">
        <v>131</v>
      </c>
      <c r="M24" s="339">
        <f aca="true" t="shared" si="1" ref="M24:M69">ROUNDDOWN(I24*K24,0)</f>
        <v>0</v>
      </c>
      <c r="N24" s="279" t="s">
        <v>55</v>
      </c>
      <c r="O24" s="340"/>
      <c r="P24" s="279" t="s">
        <v>55</v>
      </c>
      <c r="Q24" s="340"/>
      <c r="R24" s="279" t="s">
        <v>55</v>
      </c>
    </row>
    <row r="25" spans="2:18" ht="17.25" customHeight="1">
      <c r="B25" s="331">
        <v>21</v>
      </c>
      <c r="C25" s="332"/>
      <c r="D25" s="536" t="s">
        <v>182</v>
      </c>
      <c r="E25" s="334"/>
      <c r="F25" s="538" t="s">
        <v>183</v>
      </c>
      <c r="G25" s="335"/>
      <c r="H25" s="530" t="s">
        <v>184</v>
      </c>
      <c r="I25" s="336"/>
      <c r="J25" s="333" t="s">
        <v>130</v>
      </c>
      <c r="K25" s="337"/>
      <c r="L25" s="338" t="s">
        <v>131</v>
      </c>
      <c r="M25" s="339">
        <f t="shared" si="1"/>
        <v>0</v>
      </c>
      <c r="N25" s="279" t="s">
        <v>55</v>
      </c>
      <c r="O25" s="340"/>
      <c r="P25" s="279" t="s">
        <v>55</v>
      </c>
      <c r="Q25" s="340"/>
      <c r="R25" s="279" t="s">
        <v>55</v>
      </c>
    </row>
    <row r="26" spans="2:18" ht="17.25" customHeight="1">
      <c r="B26" s="331">
        <v>22</v>
      </c>
      <c r="C26" s="332"/>
      <c r="D26" s="536" t="s">
        <v>182</v>
      </c>
      <c r="E26" s="334"/>
      <c r="F26" s="538" t="s">
        <v>183</v>
      </c>
      <c r="G26" s="335"/>
      <c r="H26" s="530" t="s">
        <v>184</v>
      </c>
      <c r="I26" s="336"/>
      <c r="J26" s="333" t="s">
        <v>130</v>
      </c>
      <c r="K26" s="337"/>
      <c r="L26" s="338" t="s">
        <v>131</v>
      </c>
      <c r="M26" s="339">
        <f t="shared" si="1"/>
        <v>0</v>
      </c>
      <c r="N26" s="279" t="s">
        <v>55</v>
      </c>
      <c r="O26" s="340"/>
      <c r="P26" s="279" t="s">
        <v>55</v>
      </c>
      <c r="Q26" s="340"/>
      <c r="R26" s="279" t="s">
        <v>55</v>
      </c>
    </row>
    <row r="27" spans="2:18" ht="17.25" customHeight="1">
      <c r="B27" s="331">
        <v>23</v>
      </c>
      <c r="C27" s="332"/>
      <c r="D27" s="536" t="s">
        <v>182</v>
      </c>
      <c r="E27" s="334"/>
      <c r="F27" s="538" t="s">
        <v>183</v>
      </c>
      <c r="G27" s="335"/>
      <c r="H27" s="530" t="s">
        <v>184</v>
      </c>
      <c r="I27" s="336"/>
      <c r="J27" s="333" t="s">
        <v>130</v>
      </c>
      <c r="K27" s="337"/>
      <c r="L27" s="338" t="s">
        <v>131</v>
      </c>
      <c r="M27" s="339">
        <f t="shared" si="1"/>
        <v>0</v>
      </c>
      <c r="N27" s="279" t="s">
        <v>55</v>
      </c>
      <c r="O27" s="340"/>
      <c r="P27" s="279" t="s">
        <v>55</v>
      </c>
      <c r="Q27" s="340"/>
      <c r="R27" s="279" t="s">
        <v>55</v>
      </c>
    </row>
    <row r="28" spans="2:18" ht="17.25" customHeight="1">
      <c r="B28" s="331">
        <v>24</v>
      </c>
      <c r="C28" s="332"/>
      <c r="D28" s="536" t="s">
        <v>182</v>
      </c>
      <c r="E28" s="334"/>
      <c r="F28" s="538" t="s">
        <v>183</v>
      </c>
      <c r="G28" s="335"/>
      <c r="H28" s="530" t="s">
        <v>184</v>
      </c>
      <c r="I28" s="336"/>
      <c r="J28" s="333" t="s">
        <v>130</v>
      </c>
      <c r="K28" s="337"/>
      <c r="L28" s="338" t="s">
        <v>131</v>
      </c>
      <c r="M28" s="339">
        <f t="shared" si="1"/>
        <v>0</v>
      </c>
      <c r="N28" s="279" t="s">
        <v>55</v>
      </c>
      <c r="O28" s="340"/>
      <c r="P28" s="279" t="s">
        <v>55</v>
      </c>
      <c r="Q28" s="340"/>
      <c r="R28" s="279" t="s">
        <v>55</v>
      </c>
    </row>
    <row r="29" spans="2:18" ht="17.25" customHeight="1">
      <c r="B29" s="331">
        <v>25</v>
      </c>
      <c r="C29" s="332"/>
      <c r="D29" s="536" t="s">
        <v>182</v>
      </c>
      <c r="E29" s="334"/>
      <c r="F29" s="538" t="s">
        <v>183</v>
      </c>
      <c r="G29" s="335"/>
      <c r="H29" s="530" t="s">
        <v>184</v>
      </c>
      <c r="I29" s="336"/>
      <c r="J29" s="333" t="s">
        <v>130</v>
      </c>
      <c r="K29" s="337"/>
      <c r="L29" s="338" t="s">
        <v>131</v>
      </c>
      <c r="M29" s="339">
        <f t="shared" si="1"/>
        <v>0</v>
      </c>
      <c r="N29" s="279" t="s">
        <v>55</v>
      </c>
      <c r="O29" s="340"/>
      <c r="P29" s="279" t="s">
        <v>55</v>
      </c>
      <c r="Q29" s="340"/>
      <c r="R29" s="279" t="s">
        <v>55</v>
      </c>
    </row>
    <row r="30" spans="2:18" ht="17.25" customHeight="1">
      <c r="B30" s="331">
        <v>26</v>
      </c>
      <c r="C30" s="332"/>
      <c r="D30" s="536" t="s">
        <v>182</v>
      </c>
      <c r="E30" s="334"/>
      <c r="F30" s="538" t="s">
        <v>183</v>
      </c>
      <c r="G30" s="335"/>
      <c r="H30" s="530" t="s">
        <v>184</v>
      </c>
      <c r="I30" s="336"/>
      <c r="J30" s="333" t="s">
        <v>130</v>
      </c>
      <c r="K30" s="337"/>
      <c r="L30" s="338" t="s">
        <v>131</v>
      </c>
      <c r="M30" s="339">
        <f t="shared" si="1"/>
        <v>0</v>
      </c>
      <c r="N30" s="279" t="s">
        <v>55</v>
      </c>
      <c r="O30" s="340"/>
      <c r="P30" s="279" t="s">
        <v>55</v>
      </c>
      <c r="Q30" s="340"/>
      <c r="R30" s="279" t="s">
        <v>55</v>
      </c>
    </row>
    <row r="31" spans="2:18" ht="17.25" customHeight="1">
      <c r="B31" s="331">
        <v>27</v>
      </c>
      <c r="C31" s="332"/>
      <c r="D31" s="536" t="s">
        <v>182</v>
      </c>
      <c r="E31" s="334"/>
      <c r="F31" s="538" t="s">
        <v>183</v>
      </c>
      <c r="G31" s="335"/>
      <c r="H31" s="530" t="s">
        <v>184</v>
      </c>
      <c r="I31" s="336"/>
      <c r="J31" s="333" t="s">
        <v>130</v>
      </c>
      <c r="K31" s="337"/>
      <c r="L31" s="338" t="s">
        <v>131</v>
      </c>
      <c r="M31" s="339">
        <f t="shared" si="1"/>
        <v>0</v>
      </c>
      <c r="N31" s="279" t="s">
        <v>55</v>
      </c>
      <c r="O31" s="340"/>
      <c r="P31" s="279" t="s">
        <v>55</v>
      </c>
      <c r="Q31" s="340"/>
      <c r="R31" s="279" t="s">
        <v>55</v>
      </c>
    </row>
    <row r="32" spans="2:18" ht="17.25" customHeight="1">
      <c r="B32" s="331">
        <v>28</v>
      </c>
      <c r="C32" s="332"/>
      <c r="D32" s="536" t="s">
        <v>182</v>
      </c>
      <c r="E32" s="334"/>
      <c r="F32" s="538" t="s">
        <v>183</v>
      </c>
      <c r="G32" s="335"/>
      <c r="H32" s="530" t="s">
        <v>184</v>
      </c>
      <c r="I32" s="336"/>
      <c r="J32" s="333" t="s">
        <v>130</v>
      </c>
      <c r="K32" s="337"/>
      <c r="L32" s="338" t="s">
        <v>131</v>
      </c>
      <c r="M32" s="339">
        <f t="shared" si="1"/>
        <v>0</v>
      </c>
      <c r="N32" s="279" t="s">
        <v>55</v>
      </c>
      <c r="O32" s="340"/>
      <c r="P32" s="279" t="s">
        <v>55</v>
      </c>
      <c r="Q32" s="340"/>
      <c r="R32" s="279" t="s">
        <v>55</v>
      </c>
    </row>
    <row r="33" spans="2:18" ht="17.25" customHeight="1">
      <c r="B33" s="331">
        <v>29</v>
      </c>
      <c r="C33" s="332"/>
      <c r="D33" s="536" t="s">
        <v>182</v>
      </c>
      <c r="E33" s="334"/>
      <c r="F33" s="538" t="s">
        <v>183</v>
      </c>
      <c r="G33" s="335"/>
      <c r="H33" s="530" t="s">
        <v>184</v>
      </c>
      <c r="I33" s="336"/>
      <c r="J33" s="333" t="s">
        <v>130</v>
      </c>
      <c r="K33" s="337"/>
      <c r="L33" s="338" t="s">
        <v>131</v>
      </c>
      <c r="M33" s="339">
        <f t="shared" si="1"/>
        <v>0</v>
      </c>
      <c r="N33" s="279" t="s">
        <v>55</v>
      </c>
      <c r="O33" s="340"/>
      <c r="P33" s="279" t="s">
        <v>55</v>
      </c>
      <c r="Q33" s="340"/>
      <c r="R33" s="279" t="s">
        <v>55</v>
      </c>
    </row>
    <row r="34" spans="2:18" ht="17.25" customHeight="1">
      <c r="B34" s="331">
        <v>30</v>
      </c>
      <c r="C34" s="332"/>
      <c r="D34" s="536" t="s">
        <v>182</v>
      </c>
      <c r="E34" s="334"/>
      <c r="F34" s="538" t="s">
        <v>183</v>
      </c>
      <c r="G34" s="335"/>
      <c r="H34" s="530" t="s">
        <v>184</v>
      </c>
      <c r="I34" s="336"/>
      <c r="J34" s="333" t="s">
        <v>130</v>
      </c>
      <c r="K34" s="337"/>
      <c r="L34" s="338" t="s">
        <v>131</v>
      </c>
      <c r="M34" s="339">
        <f t="shared" si="1"/>
        <v>0</v>
      </c>
      <c r="N34" s="279" t="s">
        <v>55</v>
      </c>
      <c r="O34" s="340"/>
      <c r="P34" s="279" t="s">
        <v>55</v>
      </c>
      <c r="Q34" s="340"/>
      <c r="R34" s="279" t="s">
        <v>55</v>
      </c>
    </row>
    <row r="35" spans="2:18" ht="17.25" customHeight="1">
      <c r="B35" s="331">
        <v>31</v>
      </c>
      <c r="C35" s="332"/>
      <c r="D35" s="536" t="s">
        <v>182</v>
      </c>
      <c r="E35" s="334"/>
      <c r="F35" s="538" t="s">
        <v>183</v>
      </c>
      <c r="G35" s="335"/>
      <c r="H35" s="530" t="s">
        <v>184</v>
      </c>
      <c r="I35" s="336"/>
      <c r="J35" s="333" t="s">
        <v>130</v>
      </c>
      <c r="K35" s="337"/>
      <c r="L35" s="338" t="s">
        <v>131</v>
      </c>
      <c r="M35" s="339">
        <f t="shared" si="1"/>
        <v>0</v>
      </c>
      <c r="N35" s="279" t="s">
        <v>55</v>
      </c>
      <c r="O35" s="340"/>
      <c r="P35" s="279" t="s">
        <v>55</v>
      </c>
      <c r="Q35" s="340"/>
      <c r="R35" s="279" t="s">
        <v>55</v>
      </c>
    </row>
    <row r="36" spans="2:18" ht="17.25" customHeight="1">
      <c r="B36" s="331">
        <v>32</v>
      </c>
      <c r="C36" s="332"/>
      <c r="D36" s="536" t="s">
        <v>182</v>
      </c>
      <c r="E36" s="334"/>
      <c r="F36" s="538" t="s">
        <v>183</v>
      </c>
      <c r="G36" s="335"/>
      <c r="H36" s="530" t="s">
        <v>184</v>
      </c>
      <c r="I36" s="336"/>
      <c r="J36" s="333" t="s">
        <v>130</v>
      </c>
      <c r="K36" s="337"/>
      <c r="L36" s="338" t="s">
        <v>131</v>
      </c>
      <c r="M36" s="339">
        <f t="shared" si="1"/>
        <v>0</v>
      </c>
      <c r="N36" s="279" t="s">
        <v>55</v>
      </c>
      <c r="O36" s="340"/>
      <c r="P36" s="279" t="s">
        <v>55</v>
      </c>
      <c r="Q36" s="340"/>
      <c r="R36" s="279" t="s">
        <v>55</v>
      </c>
    </row>
    <row r="37" spans="2:18" ht="17.25" customHeight="1">
      <c r="B37" s="331">
        <v>33</v>
      </c>
      <c r="C37" s="332"/>
      <c r="D37" s="536" t="s">
        <v>182</v>
      </c>
      <c r="E37" s="334"/>
      <c r="F37" s="538" t="s">
        <v>183</v>
      </c>
      <c r="G37" s="335"/>
      <c r="H37" s="530" t="s">
        <v>184</v>
      </c>
      <c r="I37" s="336"/>
      <c r="J37" s="333" t="s">
        <v>130</v>
      </c>
      <c r="K37" s="337"/>
      <c r="L37" s="338" t="s">
        <v>131</v>
      </c>
      <c r="M37" s="339">
        <f t="shared" si="1"/>
        <v>0</v>
      </c>
      <c r="N37" s="279" t="s">
        <v>55</v>
      </c>
      <c r="O37" s="340"/>
      <c r="P37" s="279" t="s">
        <v>55</v>
      </c>
      <c r="Q37" s="340"/>
      <c r="R37" s="279" t="s">
        <v>55</v>
      </c>
    </row>
    <row r="38" spans="2:18" ht="17.25" customHeight="1">
      <c r="B38" s="331">
        <v>34</v>
      </c>
      <c r="C38" s="332"/>
      <c r="D38" s="536" t="s">
        <v>182</v>
      </c>
      <c r="E38" s="334"/>
      <c r="F38" s="538" t="s">
        <v>183</v>
      </c>
      <c r="G38" s="335"/>
      <c r="H38" s="530" t="s">
        <v>184</v>
      </c>
      <c r="I38" s="336"/>
      <c r="J38" s="333" t="s">
        <v>130</v>
      </c>
      <c r="K38" s="337"/>
      <c r="L38" s="338" t="s">
        <v>131</v>
      </c>
      <c r="M38" s="339">
        <f t="shared" si="1"/>
        <v>0</v>
      </c>
      <c r="N38" s="279" t="s">
        <v>55</v>
      </c>
      <c r="O38" s="340"/>
      <c r="P38" s="279" t="s">
        <v>55</v>
      </c>
      <c r="Q38" s="340"/>
      <c r="R38" s="279" t="s">
        <v>55</v>
      </c>
    </row>
    <row r="39" spans="2:18" ht="17.25" customHeight="1">
      <c r="B39" s="331">
        <v>35</v>
      </c>
      <c r="C39" s="332"/>
      <c r="D39" s="536" t="s">
        <v>182</v>
      </c>
      <c r="E39" s="334"/>
      <c r="F39" s="538" t="s">
        <v>183</v>
      </c>
      <c r="G39" s="335"/>
      <c r="H39" s="530" t="s">
        <v>184</v>
      </c>
      <c r="I39" s="336"/>
      <c r="J39" s="333" t="s">
        <v>130</v>
      </c>
      <c r="K39" s="337"/>
      <c r="L39" s="338" t="s">
        <v>131</v>
      </c>
      <c r="M39" s="339">
        <f t="shared" si="1"/>
        <v>0</v>
      </c>
      <c r="N39" s="279" t="s">
        <v>55</v>
      </c>
      <c r="O39" s="340"/>
      <c r="P39" s="279" t="s">
        <v>55</v>
      </c>
      <c r="Q39" s="340"/>
      <c r="R39" s="279" t="s">
        <v>55</v>
      </c>
    </row>
    <row r="40" spans="2:18" ht="17.25" customHeight="1">
      <c r="B40" s="331">
        <v>36</v>
      </c>
      <c r="C40" s="332"/>
      <c r="D40" s="536" t="s">
        <v>182</v>
      </c>
      <c r="E40" s="334"/>
      <c r="F40" s="538" t="s">
        <v>183</v>
      </c>
      <c r="G40" s="335"/>
      <c r="H40" s="530" t="s">
        <v>184</v>
      </c>
      <c r="I40" s="336"/>
      <c r="J40" s="333" t="s">
        <v>130</v>
      </c>
      <c r="K40" s="337"/>
      <c r="L40" s="338" t="s">
        <v>131</v>
      </c>
      <c r="M40" s="339">
        <f t="shared" si="1"/>
        <v>0</v>
      </c>
      <c r="N40" s="279" t="s">
        <v>55</v>
      </c>
      <c r="O40" s="340"/>
      <c r="P40" s="279" t="s">
        <v>55</v>
      </c>
      <c r="Q40" s="340"/>
      <c r="R40" s="279" t="s">
        <v>55</v>
      </c>
    </row>
    <row r="41" spans="2:18" ht="17.25" customHeight="1">
      <c r="B41" s="331">
        <v>37</v>
      </c>
      <c r="C41" s="332"/>
      <c r="D41" s="536" t="s">
        <v>182</v>
      </c>
      <c r="E41" s="334"/>
      <c r="F41" s="538" t="s">
        <v>183</v>
      </c>
      <c r="G41" s="335"/>
      <c r="H41" s="530" t="s">
        <v>184</v>
      </c>
      <c r="I41" s="336"/>
      <c r="J41" s="333" t="s">
        <v>130</v>
      </c>
      <c r="K41" s="337"/>
      <c r="L41" s="338" t="s">
        <v>131</v>
      </c>
      <c r="M41" s="339">
        <f t="shared" si="1"/>
        <v>0</v>
      </c>
      <c r="N41" s="279" t="s">
        <v>55</v>
      </c>
      <c r="O41" s="340"/>
      <c r="P41" s="279" t="s">
        <v>55</v>
      </c>
      <c r="Q41" s="340"/>
      <c r="R41" s="279" t="s">
        <v>55</v>
      </c>
    </row>
    <row r="42" spans="2:18" ht="17.25" customHeight="1">
      <c r="B42" s="331">
        <v>38</v>
      </c>
      <c r="C42" s="332"/>
      <c r="D42" s="536" t="s">
        <v>182</v>
      </c>
      <c r="E42" s="334"/>
      <c r="F42" s="538" t="s">
        <v>183</v>
      </c>
      <c r="G42" s="335"/>
      <c r="H42" s="530" t="s">
        <v>184</v>
      </c>
      <c r="I42" s="336"/>
      <c r="J42" s="333" t="s">
        <v>130</v>
      </c>
      <c r="K42" s="337"/>
      <c r="L42" s="338" t="s">
        <v>131</v>
      </c>
      <c r="M42" s="339">
        <f t="shared" si="1"/>
        <v>0</v>
      </c>
      <c r="N42" s="279" t="s">
        <v>55</v>
      </c>
      <c r="O42" s="340"/>
      <c r="P42" s="279" t="s">
        <v>55</v>
      </c>
      <c r="Q42" s="340"/>
      <c r="R42" s="279" t="s">
        <v>55</v>
      </c>
    </row>
    <row r="43" spans="2:18" ht="17.25" customHeight="1">
      <c r="B43" s="331">
        <v>39</v>
      </c>
      <c r="C43" s="332"/>
      <c r="D43" s="536" t="s">
        <v>182</v>
      </c>
      <c r="E43" s="334"/>
      <c r="F43" s="538" t="s">
        <v>183</v>
      </c>
      <c r="G43" s="335"/>
      <c r="H43" s="530" t="s">
        <v>184</v>
      </c>
      <c r="I43" s="336"/>
      <c r="J43" s="333" t="s">
        <v>130</v>
      </c>
      <c r="K43" s="337"/>
      <c r="L43" s="338" t="s">
        <v>131</v>
      </c>
      <c r="M43" s="339">
        <f t="shared" si="1"/>
        <v>0</v>
      </c>
      <c r="N43" s="279" t="s">
        <v>55</v>
      </c>
      <c r="O43" s="340"/>
      <c r="P43" s="279" t="s">
        <v>55</v>
      </c>
      <c r="Q43" s="340"/>
      <c r="R43" s="279" t="s">
        <v>55</v>
      </c>
    </row>
    <row r="44" spans="2:18" ht="17.25" customHeight="1">
      <c r="B44" s="331">
        <v>40</v>
      </c>
      <c r="C44" s="332"/>
      <c r="D44" s="536" t="s">
        <v>182</v>
      </c>
      <c r="E44" s="334"/>
      <c r="F44" s="538" t="s">
        <v>183</v>
      </c>
      <c r="G44" s="335"/>
      <c r="H44" s="530" t="s">
        <v>184</v>
      </c>
      <c r="I44" s="336"/>
      <c r="J44" s="333" t="s">
        <v>130</v>
      </c>
      <c r="K44" s="337"/>
      <c r="L44" s="338" t="s">
        <v>131</v>
      </c>
      <c r="M44" s="339">
        <f t="shared" si="1"/>
        <v>0</v>
      </c>
      <c r="N44" s="279" t="s">
        <v>55</v>
      </c>
      <c r="O44" s="340"/>
      <c r="P44" s="279" t="s">
        <v>55</v>
      </c>
      <c r="Q44" s="340"/>
      <c r="R44" s="279" t="s">
        <v>55</v>
      </c>
    </row>
    <row r="45" spans="2:18" ht="17.25" customHeight="1">
      <c r="B45" s="331">
        <v>41</v>
      </c>
      <c r="C45" s="332"/>
      <c r="D45" s="536" t="s">
        <v>182</v>
      </c>
      <c r="E45" s="334"/>
      <c r="F45" s="538" t="s">
        <v>183</v>
      </c>
      <c r="G45" s="335"/>
      <c r="H45" s="530" t="s">
        <v>184</v>
      </c>
      <c r="I45" s="336"/>
      <c r="J45" s="333" t="s">
        <v>130</v>
      </c>
      <c r="K45" s="337"/>
      <c r="L45" s="338" t="s">
        <v>131</v>
      </c>
      <c r="M45" s="339">
        <f t="shared" si="1"/>
        <v>0</v>
      </c>
      <c r="N45" s="279" t="s">
        <v>55</v>
      </c>
      <c r="O45" s="340"/>
      <c r="P45" s="279" t="s">
        <v>55</v>
      </c>
      <c r="Q45" s="340"/>
      <c r="R45" s="279" t="s">
        <v>55</v>
      </c>
    </row>
    <row r="46" spans="2:18" ht="17.25" customHeight="1">
      <c r="B46" s="331">
        <v>42</v>
      </c>
      <c r="C46" s="332"/>
      <c r="D46" s="536" t="s">
        <v>182</v>
      </c>
      <c r="E46" s="334"/>
      <c r="F46" s="538" t="s">
        <v>183</v>
      </c>
      <c r="G46" s="335"/>
      <c r="H46" s="530" t="s">
        <v>184</v>
      </c>
      <c r="I46" s="336"/>
      <c r="J46" s="333" t="s">
        <v>130</v>
      </c>
      <c r="K46" s="337"/>
      <c r="L46" s="338" t="s">
        <v>131</v>
      </c>
      <c r="M46" s="339">
        <f t="shared" si="1"/>
        <v>0</v>
      </c>
      <c r="N46" s="279" t="s">
        <v>55</v>
      </c>
      <c r="O46" s="340"/>
      <c r="P46" s="279" t="s">
        <v>55</v>
      </c>
      <c r="Q46" s="340"/>
      <c r="R46" s="279" t="s">
        <v>55</v>
      </c>
    </row>
    <row r="47" spans="2:18" ht="17.25" customHeight="1">
      <c r="B47" s="331">
        <v>43</v>
      </c>
      <c r="C47" s="332"/>
      <c r="D47" s="536" t="s">
        <v>182</v>
      </c>
      <c r="E47" s="334"/>
      <c r="F47" s="538" t="s">
        <v>183</v>
      </c>
      <c r="G47" s="335"/>
      <c r="H47" s="530" t="s">
        <v>184</v>
      </c>
      <c r="I47" s="336"/>
      <c r="J47" s="333" t="s">
        <v>130</v>
      </c>
      <c r="K47" s="337"/>
      <c r="L47" s="338" t="s">
        <v>131</v>
      </c>
      <c r="M47" s="339">
        <f t="shared" si="1"/>
        <v>0</v>
      </c>
      <c r="N47" s="279" t="s">
        <v>55</v>
      </c>
      <c r="O47" s="340"/>
      <c r="P47" s="279" t="s">
        <v>55</v>
      </c>
      <c r="Q47" s="340"/>
      <c r="R47" s="279" t="s">
        <v>55</v>
      </c>
    </row>
    <row r="48" spans="2:18" ht="17.25" customHeight="1">
      <c r="B48" s="331">
        <v>44</v>
      </c>
      <c r="C48" s="332"/>
      <c r="D48" s="536" t="s">
        <v>182</v>
      </c>
      <c r="E48" s="334"/>
      <c r="F48" s="538" t="s">
        <v>183</v>
      </c>
      <c r="G48" s="335"/>
      <c r="H48" s="530" t="s">
        <v>184</v>
      </c>
      <c r="I48" s="336"/>
      <c r="J48" s="333" t="s">
        <v>130</v>
      </c>
      <c r="K48" s="337"/>
      <c r="L48" s="338" t="s">
        <v>131</v>
      </c>
      <c r="M48" s="339">
        <f t="shared" si="1"/>
        <v>0</v>
      </c>
      <c r="N48" s="279" t="s">
        <v>55</v>
      </c>
      <c r="O48" s="340"/>
      <c r="P48" s="279" t="s">
        <v>55</v>
      </c>
      <c r="Q48" s="340"/>
      <c r="R48" s="279" t="s">
        <v>55</v>
      </c>
    </row>
    <row r="49" spans="2:18" ht="17.25" customHeight="1">
      <c r="B49" s="331">
        <v>45</v>
      </c>
      <c r="C49" s="332"/>
      <c r="D49" s="536" t="s">
        <v>182</v>
      </c>
      <c r="E49" s="334"/>
      <c r="F49" s="538" t="s">
        <v>183</v>
      </c>
      <c r="G49" s="335"/>
      <c r="H49" s="530" t="s">
        <v>184</v>
      </c>
      <c r="I49" s="336"/>
      <c r="J49" s="333" t="s">
        <v>130</v>
      </c>
      <c r="K49" s="337"/>
      <c r="L49" s="338" t="s">
        <v>131</v>
      </c>
      <c r="M49" s="339">
        <f t="shared" si="1"/>
        <v>0</v>
      </c>
      <c r="N49" s="279" t="s">
        <v>55</v>
      </c>
      <c r="O49" s="340"/>
      <c r="P49" s="279" t="s">
        <v>55</v>
      </c>
      <c r="Q49" s="340"/>
      <c r="R49" s="279" t="s">
        <v>55</v>
      </c>
    </row>
    <row r="50" spans="2:18" ht="17.25" customHeight="1">
      <c r="B50" s="331">
        <v>46</v>
      </c>
      <c r="C50" s="332"/>
      <c r="D50" s="536" t="s">
        <v>182</v>
      </c>
      <c r="E50" s="334"/>
      <c r="F50" s="538" t="s">
        <v>183</v>
      </c>
      <c r="G50" s="335"/>
      <c r="H50" s="530" t="s">
        <v>184</v>
      </c>
      <c r="I50" s="336"/>
      <c r="J50" s="333" t="s">
        <v>130</v>
      </c>
      <c r="K50" s="337"/>
      <c r="L50" s="338" t="s">
        <v>131</v>
      </c>
      <c r="M50" s="339">
        <f t="shared" si="1"/>
        <v>0</v>
      </c>
      <c r="N50" s="279" t="s">
        <v>55</v>
      </c>
      <c r="O50" s="340"/>
      <c r="P50" s="279" t="s">
        <v>55</v>
      </c>
      <c r="Q50" s="340"/>
      <c r="R50" s="279" t="s">
        <v>55</v>
      </c>
    </row>
    <row r="51" spans="2:18" ht="17.25" customHeight="1">
      <c r="B51" s="331">
        <v>47</v>
      </c>
      <c r="C51" s="332"/>
      <c r="D51" s="536" t="s">
        <v>182</v>
      </c>
      <c r="E51" s="334"/>
      <c r="F51" s="538" t="s">
        <v>183</v>
      </c>
      <c r="G51" s="335"/>
      <c r="H51" s="530" t="s">
        <v>184</v>
      </c>
      <c r="I51" s="336"/>
      <c r="J51" s="333" t="s">
        <v>130</v>
      </c>
      <c r="K51" s="337"/>
      <c r="L51" s="338" t="s">
        <v>131</v>
      </c>
      <c r="M51" s="339">
        <f t="shared" si="1"/>
        <v>0</v>
      </c>
      <c r="N51" s="279" t="s">
        <v>55</v>
      </c>
      <c r="O51" s="340"/>
      <c r="P51" s="279" t="s">
        <v>55</v>
      </c>
      <c r="Q51" s="340"/>
      <c r="R51" s="279" t="s">
        <v>55</v>
      </c>
    </row>
    <row r="52" spans="2:18" ht="17.25" customHeight="1">
      <c r="B52" s="331">
        <v>48</v>
      </c>
      <c r="C52" s="332"/>
      <c r="D52" s="536" t="s">
        <v>182</v>
      </c>
      <c r="E52" s="334"/>
      <c r="F52" s="538" t="s">
        <v>183</v>
      </c>
      <c r="G52" s="335"/>
      <c r="H52" s="530" t="s">
        <v>184</v>
      </c>
      <c r="I52" s="336"/>
      <c r="J52" s="333" t="s">
        <v>130</v>
      </c>
      <c r="K52" s="337"/>
      <c r="L52" s="338" t="s">
        <v>131</v>
      </c>
      <c r="M52" s="339">
        <f t="shared" si="1"/>
        <v>0</v>
      </c>
      <c r="N52" s="279" t="s">
        <v>55</v>
      </c>
      <c r="O52" s="340"/>
      <c r="P52" s="279" t="s">
        <v>55</v>
      </c>
      <c r="Q52" s="340"/>
      <c r="R52" s="279" t="s">
        <v>55</v>
      </c>
    </row>
    <row r="53" spans="2:18" ht="17.25" customHeight="1">
      <c r="B53" s="331">
        <v>49</v>
      </c>
      <c r="C53" s="332"/>
      <c r="D53" s="536" t="s">
        <v>182</v>
      </c>
      <c r="E53" s="334"/>
      <c r="F53" s="538" t="s">
        <v>183</v>
      </c>
      <c r="G53" s="335"/>
      <c r="H53" s="530" t="s">
        <v>184</v>
      </c>
      <c r="I53" s="336"/>
      <c r="J53" s="333" t="s">
        <v>130</v>
      </c>
      <c r="K53" s="337"/>
      <c r="L53" s="338" t="s">
        <v>131</v>
      </c>
      <c r="M53" s="339">
        <f t="shared" si="1"/>
        <v>0</v>
      </c>
      <c r="N53" s="279" t="s">
        <v>55</v>
      </c>
      <c r="O53" s="340"/>
      <c r="P53" s="279" t="s">
        <v>55</v>
      </c>
      <c r="Q53" s="340"/>
      <c r="R53" s="279" t="s">
        <v>55</v>
      </c>
    </row>
    <row r="54" spans="2:18" ht="17.25" customHeight="1">
      <c r="B54" s="331">
        <v>50</v>
      </c>
      <c r="C54" s="332"/>
      <c r="D54" s="536" t="s">
        <v>182</v>
      </c>
      <c r="E54" s="334"/>
      <c r="F54" s="538" t="s">
        <v>183</v>
      </c>
      <c r="G54" s="335"/>
      <c r="H54" s="530" t="s">
        <v>184</v>
      </c>
      <c r="I54" s="336"/>
      <c r="J54" s="333" t="s">
        <v>130</v>
      </c>
      <c r="K54" s="337"/>
      <c r="L54" s="338" t="s">
        <v>131</v>
      </c>
      <c r="M54" s="339">
        <f t="shared" si="1"/>
        <v>0</v>
      </c>
      <c r="N54" s="279" t="s">
        <v>55</v>
      </c>
      <c r="O54" s="340"/>
      <c r="P54" s="279" t="s">
        <v>55</v>
      </c>
      <c r="Q54" s="340"/>
      <c r="R54" s="279" t="s">
        <v>55</v>
      </c>
    </row>
    <row r="55" spans="2:18" ht="17.25" customHeight="1">
      <c r="B55" s="331">
        <v>51</v>
      </c>
      <c r="C55" s="332"/>
      <c r="D55" s="536" t="s">
        <v>182</v>
      </c>
      <c r="E55" s="334"/>
      <c r="F55" s="538" t="s">
        <v>183</v>
      </c>
      <c r="G55" s="335"/>
      <c r="H55" s="530" t="s">
        <v>184</v>
      </c>
      <c r="I55" s="336"/>
      <c r="J55" s="333" t="s">
        <v>130</v>
      </c>
      <c r="K55" s="337"/>
      <c r="L55" s="338" t="s">
        <v>131</v>
      </c>
      <c r="M55" s="339">
        <f t="shared" si="1"/>
        <v>0</v>
      </c>
      <c r="N55" s="279" t="s">
        <v>55</v>
      </c>
      <c r="O55" s="340"/>
      <c r="P55" s="279" t="s">
        <v>55</v>
      </c>
      <c r="Q55" s="340"/>
      <c r="R55" s="279" t="s">
        <v>55</v>
      </c>
    </row>
    <row r="56" spans="2:18" ht="17.25" customHeight="1">
      <c r="B56" s="331">
        <v>52</v>
      </c>
      <c r="C56" s="332"/>
      <c r="D56" s="536" t="s">
        <v>182</v>
      </c>
      <c r="E56" s="334"/>
      <c r="F56" s="538" t="s">
        <v>183</v>
      </c>
      <c r="G56" s="335"/>
      <c r="H56" s="530" t="s">
        <v>184</v>
      </c>
      <c r="I56" s="336"/>
      <c r="J56" s="333" t="s">
        <v>130</v>
      </c>
      <c r="K56" s="337"/>
      <c r="L56" s="338" t="s">
        <v>131</v>
      </c>
      <c r="M56" s="339">
        <f t="shared" si="1"/>
        <v>0</v>
      </c>
      <c r="N56" s="279" t="s">
        <v>55</v>
      </c>
      <c r="O56" s="340"/>
      <c r="P56" s="279" t="s">
        <v>55</v>
      </c>
      <c r="Q56" s="340"/>
      <c r="R56" s="279" t="s">
        <v>55</v>
      </c>
    </row>
    <row r="57" spans="2:18" ht="17.25" customHeight="1">
      <c r="B57" s="331">
        <v>53</v>
      </c>
      <c r="C57" s="332"/>
      <c r="D57" s="536" t="s">
        <v>182</v>
      </c>
      <c r="E57" s="334"/>
      <c r="F57" s="538" t="s">
        <v>183</v>
      </c>
      <c r="G57" s="335"/>
      <c r="H57" s="530" t="s">
        <v>184</v>
      </c>
      <c r="I57" s="336"/>
      <c r="J57" s="333" t="s">
        <v>130</v>
      </c>
      <c r="K57" s="337"/>
      <c r="L57" s="338" t="s">
        <v>131</v>
      </c>
      <c r="M57" s="339">
        <f t="shared" si="1"/>
        <v>0</v>
      </c>
      <c r="N57" s="279" t="s">
        <v>55</v>
      </c>
      <c r="O57" s="340"/>
      <c r="P57" s="279" t="s">
        <v>55</v>
      </c>
      <c r="Q57" s="340"/>
      <c r="R57" s="279" t="s">
        <v>55</v>
      </c>
    </row>
    <row r="58" spans="2:18" ht="17.25" customHeight="1">
      <c r="B58" s="331">
        <v>54</v>
      </c>
      <c r="C58" s="332"/>
      <c r="D58" s="536" t="s">
        <v>182</v>
      </c>
      <c r="E58" s="334"/>
      <c r="F58" s="538" t="s">
        <v>183</v>
      </c>
      <c r="G58" s="335"/>
      <c r="H58" s="530" t="s">
        <v>184</v>
      </c>
      <c r="I58" s="336"/>
      <c r="J58" s="333" t="s">
        <v>130</v>
      </c>
      <c r="K58" s="337"/>
      <c r="L58" s="338" t="s">
        <v>131</v>
      </c>
      <c r="M58" s="339">
        <f t="shared" si="1"/>
        <v>0</v>
      </c>
      <c r="N58" s="279" t="s">
        <v>55</v>
      </c>
      <c r="O58" s="340"/>
      <c r="P58" s="279" t="s">
        <v>55</v>
      </c>
      <c r="Q58" s="340"/>
      <c r="R58" s="279" t="s">
        <v>55</v>
      </c>
    </row>
    <row r="59" spans="2:18" ht="17.25" customHeight="1">
      <c r="B59" s="331">
        <v>55</v>
      </c>
      <c r="C59" s="332"/>
      <c r="D59" s="536" t="s">
        <v>182</v>
      </c>
      <c r="E59" s="334"/>
      <c r="F59" s="538" t="s">
        <v>183</v>
      </c>
      <c r="G59" s="335"/>
      <c r="H59" s="530" t="s">
        <v>184</v>
      </c>
      <c r="I59" s="336"/>
      <c r="J59" s="333" t="s">
        <v>130</v>
      </c>
      <c r="K59" s="337"/>
      <c r="L59" s="338" t="s">
        <v>131</v>
      </c>
      <c r="M59" s="339">
        <f t="shared" si="1"/>
        <v>0</v>
      </c>
      <c r="N59" s="279" t="s">
        <v>55</v>
      </c>
      <c r="O59" s="340"/>
      <c r="P59" s="279" t="s">
        <v>55</v>
      </c>
      <c r="Q59" s="340"/>
      <c r="R59" s="279" t="s">
        <v>55</v>
      </c>
    </row>
    <row r="60" spans="2:18" ht="17.25" customHeight="1">
      <c r="B60" s="331">
        <v>56</v>
      </c>
      <c r="C60" s="332"/>
      <c r="D60" s="536" t="s">
        <v>182</v>
      </c>
      <c r="E60" s="334"/>
      <c r="F60" s="538" t="s">
        <v>183</v>
      </c>
      <c r="G60" s="335"/>
      <c r="H60" s="530" t="s">
        <v>184</v>
      </c>
      <c r="I60" s="336"/>
      <c r="J60" s="333" t="s">
        <v>130</v>
      </c>
      <c r="K60" s="337"/>
      <c r="L60" s="338" t="s">
        <v>131</v>
      </c>
      <c r="M60" s="339">
        <f t="shared" si="1"/>
        <v>0</v>
      </c>
      <c r="N60" s="279" t="s">
        <v>55</v>
      </c>
      <c r="O60" s="340"/>
      <c r="P60" s="279" t="s">
        <v>55</v>
      </c>
      <c r="Q60" s="340"/>
      <c r="R60" s="279" t="s">
        <v>55</v>
      </c>
    </row>
    <row r="61" spans="2:18" ht="17.25" customHeight="1">
      <c r="B61" s="331">
        <v>57</v>
      </c>
      <c r="C61" s="332"/>
      <c r="D61" s="536" t="s">
        <v>182</v>
      </c>
      <c r="E61" s="334"/>
      <c r="F61" s="538" t="s">
        <v>183</v>
      </c>
      <c r="G61" s="335"/>
      <c r="H61" s="530" t="s">
        <v>184</v>
      </c>
      <c r="I61" s="336"/>
      <c r="J61" s="333" t="s">
        <v>130</v>
      </c>
      <c r="K61" s="337"/>
      <c r="L61" s="338" t="s">
        <v>131</v>
      </c>
      <c r="M61" s="339">
        <f t="shared" si="1"/>
        <v>0</v>
      </c>
      <c r="N61" s="279" t="s">
        <v>55</v>
      </c>
      <c r="O61" s="340"/>
      <c r="P61" s="279" t="s">
        <v>55</v>
      </c>
      <c r="Q61" s="340"/>
      <c r="R61" s="279" t="s">
        <v>55</v>
      </c>
    </row>
    <row r="62" spans="2:18" ht="17.25" customHeight="1">
      <c r="B62" s="331">
        <v>58</v>
      </c>
      <c r="C62" s="332"/>
      <c r="D62" s="536" t="s">
        <v>182</v>
      </c>
      <c r="E62" s="334"/>
      <c r="F62" s="538" t="s">
        <v>183</v>
      </c>
      <c r="G62" s="335"/>
      <c r="H62" s="530" t="s">
        <v>184</v>
      </c>
      <c r="I62" s="336"/>
      <c r="J62" s="333" t="s">
        <v>130</v>
      </c>
      <c r="K62" s="337"/>
      <c r="L62" s="338" t="s">
        <v>131</v>
      </c>
      <c r="M62" s="339">
        <f t="shared" si="1"/>
        <v>0</v>
      </c>
      <c r="N62" s="279" t="s">
        <v>55</v>
      </c>
      <c r="O62" s="340"/>
      <c r="P62" s="279" t="s">
        <v>55</v>
      </c>
      <c r="Q62" s="340"/>
      <c r="R62" s="279" t="s">
        <v>55</v>
      </c>
    </row>
    <row r="63" spans="2:18" ht="17.25" customHeight="1">
      <c r="B63" s="331">
        <v>59</v>
      </c>
      <c r="C63" s="332"/>
      <c r="D63" s="536" t="s">
        <v>182</v>
      </c>
      <c r="E63" s="334"/>
      <c r="F63" s="538" t="s">
        <v>183</v>
      </c>
      <c r="G63" s="335"/>
      <c r="H63" s="530" t="s">
        <v>184</v>
      </c>
      <c r="I63" s="336"/>
      <c r="J63" s="333" t="s">
        <v>130</v>
      </c>
      <c r="K63" s="337"/>
      <c r="L63" s="338" t="s">
        <v>131</v>
      </c>
      <c r="M63" s="339">
        <f t="shared" si="1"/>
        <v>0</v>
      </c>
      <c r="N63" s="279" t="s">
        <v>55</v>
      </c>
      <c r="O63" s="340"/>
      <c r="P63" s="279" t="s">
        <v>55</v>
      </c>
      <c r="Q63" s="340"/>
      <c r="R63" s="279" t="s">
        <v>55</v>
      </c>
    </row>
    <row r="64" spans="2:18" ht="17.25" customHeight="1">
      <c r="B64" s="331">
        <v>60</v>
      </c>
      <c r="C64" s="332"/>
      <c r="D64" s="536" t="s">
        <v>182</v>
      </c>
      <c r="E64" s="334"/>
      <c r="F64" s="538" t="s">
        <v>183</v>
      </c>
      <c r="G64" s="335"/>
      <c r="H64" s="530" t="s">
        <v>184</v>
      </c>
      <c r="I64" s="336"/>
      <c r="J64" s="333" t="s">
        <v>130</v>
      </c>
      <c r="K64" s="337"/>
      <c r="L64" s="338" t="s">
        <v>131</v>
      </c>
      <c r="M64" s="339">
        <f t="shared" si="1"/>
        <v>0</v>
      </c>
      <c r="N64" s="279" t="s">
        <v>55</v>
      </c>
      <c r="O64" s="340"/>
      <c r="P64" s="279" t="s">
        <v>55</v>
      </c>
      <c r="Q64" s="340"/>
      <c r="R64" s="279" t="s">
        <v>55</v>
      </c>
    </row>
    <row r="65" spans="2:18" ht="17.25" customHeight="1">
      <c r="B65" s="331">
        <v>61</v>
      </c>
      <c r="C65" s="332"/>
      <c r="D65" s="536" t="s">
        <v>182</v>
      </c>
      <c r="E65" s="334"/>
      <c r="F65" s="538" t="s">
        <v>183</v>
      </c>
      <c r="G65" s="335"/>
      <c r="H65" s="530" t="s">
        <v>184</v>
      </c>
      <c r="I65" s="336"/>
      <c r="J65" s="333" t="s">
        <v>130</v>
      </c>
      <c r="K65" s="337"/>
      <c r="L65" s="338" t="s">
        <v>131</v>
      </c>
      <c r="M65" s="339">
        <f t="shared" si="1"/>
        <v>0</v>
      </c>
      <c r="N65" s="279" t="s">
        <v>55</v>
      </c>
      <c r="O65" s="340"/>
      <c r="P65" s="279" t="s">
        <v>55</v>
      </c>
      <c r="Q65" s="340"/>
      <c r="R65" s="279" t="s">
        <v>55</v>
      </c>
    </row>
    <row r="66" spans="2:18" ht="17.25" customHeight="1">
      <c r="B66" s="331">
        <v>62</v>
      </c>
      <c r="C66" s="332"/>
      <c r="D66" s="536" t="s">
        <v>182</v>
      </c>
      <c r="E66" s="334"/>
      <c r="F66" s="538" t="s">
        <v>183</v>
      </c>
      <c r="G66" s="335"/>
      <c r="H66" s="530" t="s">
        <v>184</v>
      </c>
      <c r="I66" s="336"/>
      <c r="J66" s="333" t="s">
        <v>130</v>
      </c>
      <c r="K66" s="337"/>
      <c r="L66" s="338" t="s">
        <v>131</v>
      </c>
      <c r="M66" s="339">
        <f t="shared" si="1"/>
        <v>0</v>
      </c>
      <c r="N66" s="279" t="s">
        <v>55</v>
      </c>
      <c r="O66" s="340"/>
      <c r="P66" s="279" t="s">
        <v>55</v>
      </c>
      <c r="Q66" s="340"/>
      <c r="R66" s="279" t="s">
        <v>55</v>
      </c>
    </row>
    <row r="67" spans="2:18" ht="17.25" customHeight="1">
      <c r="B67" s="331">
        <v>63</v>
      </c>
      <c r="C67" s="332"/>
      <c r="D67" s="536" t="s">
        <v>182</v>
      </c>
      <c r="E67" s="334"/>
      <c r="F67" s="538" t="s">
        <v>183</v>
      </c>
      <c r="G67" s="335"/>
      <c r="H67" s="530" t="s">
        <v>184</v>
      </c>
      <c r="I67" s="336"/>
      <c r="J67" s="333" t="s">
        <v>130</v>
      </c>
      <c r="K67" s="337"/>
      <c r="L67" s="338" t="s">
        <v>131</v>
      </c>
      <c r="M67" s="339">
        <f t="shared" si="1"/>
        <v>0</v>
      </c>
      <c r="N67" s="279" t="s">
        <v>55</v>
      </c>
      <c r="O67" s="340"/>
      <c r="P67" s="279" t="s">
        <v>55</v>
      </c>
      <c r="Q67" s="340"/>
      <c r="R67" s="279" t="s">
        <v>55</v>
      </c>
    </row>
    <row r="68" spans="2:18" ht="17.25" customHeight="1">
      <c r="B68" s="331">
        <v>64</v>
      </c>
      <c r="C68" s="332"/>
      <c r="D68" s="536" t="s">
        <v>182</v>
      </c>
      <c r="E68" s="334"/>
      <c r="F68" s="538" t="s">
        <v>183</v>
      </c>
      <c r="G68" s="335"/>
      <c r="H68" s="530" t="s">
        <v>184</v>
      </c>
      <c r="I68" s="336"/>
      <c r="J68" s="333" t="s">
        <v>130</v>
      </c>
      <c r="K68" s="337"/>
      <c r="L68" s="338" t="s">
        <v>131</v>
      </c>
      <c r="M68" s="339">
        <f t="shared" si="1"/>
        <v>0</v>
      </c>
      <c r="N68" s="279" t="s">
        <v>55</v>
      </c>
      <c r="O68" s="340"/>
      <c r="P68" s="279" t="s">
        <v>55</v>
      </c>
      <c r="Q68" s="340"/>
      <c r="R68" s="279" t="s">
        <v>55</v>
      </c>
    </row>
    <row r="69" spans="2:18" ht="17.25" customHeight="1">
      <c r="B69" s="331">
        <v>65</v>
      </c>
      <c r="C69" s="332"/>
      <c r="D69" s="536" t="s">
        <v>182</v>
      </c>
      <c r="E69" s="334"/>
      <c r="F69" s="538" t="s">
        <v>183</v>
      </c>
      <c r="G69" s="335"/>
      <c r="H69" s="530" t="s">
        <v>184</v>
      </c>
      <c r="I69" s="336"/>
      <c r="J69" s="333" t="s">
        <v>130</v>
      </c>
      <c r="K69" s="337"/>
      <c r="L69" s="338" t="s">
        <v>131</v>
      </c>
      <c r="M69" s="339">
        <f t="shared" si="1"/>
        <v>0</v>
      </c>
      <c r="N69" s="279" t="s">
        <v>55</v>
      </c>
      <c r="O69" s="340"/>
      <c r="P69" s="279" t="s">
        <v>55</v>
      </c>
      <c r="Q69" s="340"/>
      <c r="R69" s="279" t="s">
        <v>55</v>
      </c>
    </row>
    <row r="70" spans="2:18" ht="17.25" customHeight="1">
      <c r="B70" s="331">
        <v>66</v>
      </c>
      <c r="C70" s="332"/>
      <c r="D70" s="536" t="s">
        <v>182</v>
      </c>
      <c r="E70" s="334"/>
      <c r="F70" s="538" t="s">
        <v>183</v>
      </c>
      <c r="G70" s="335"/>
      <c r="H70" s="530" t="s">
        <v>184</v>
      </c>
      <c r="I70" s="336"/>
      <c r="J70" s="333" t="s">
        <v>130</v>
      </c>
      <c r="K70" s="337"/>
      <c r="L70" s="338" t="s">
        <v>131</v>
      </c>
      <c r="M70" s="339">
        <f aca="true" t="shared" si="2" ref="M70:M79">ROUNDDOWN(I70*K70,0)</f>
        <v>0</v>
      </c>
      <c r="N70" s="279" t="s">
        <v>55</v>
      </c>
      <c r="O70" s="340"/>
      <c r="P70" s="279" t="s">
        <v>55</v>
      </c>
      <c r="Q70" s="340"/>
      <c r="R70" s="279" t="s">
        <v>55</v>
      </c>
    </row>
    <row r="71" spans="2:18" ht="17.25" customHeight="1">
      <c r="B71" s="331">
        <v>67</v>
      </c>
      <c r="C71" s="332"/>
      <c r="D71" s="536" t="s">
        <v>182</v>
      </c>
      <c r="E71" s="334"/>
      <c r="F71" s="538" t="s">
        <v>183</v>
      </c>
      <c r="G71" s="335"/>
      <c r="H71" s="530" t="s">
        <v>184</v>
      </c>
      <c r="I71" s="336"/>
      <c r="J71" s="333" t="s">
        <v>130</v>
      </c>
      <c r="K71" s="337"/>
      <c r="L71" s="338" t="s">
        <v>131</v>
      </c>
      <c r="M71" s="339">
        <f t="shared" si="2"/>
        <v>0</v>
      </c>
      <c r="N71" s="279" t="s">
        <v>55</v>
      </c>
      <c r="O71" s="340"/>
      <c r="P71" s="279" t="s">
        <v>55</v>
      </c>
      <c r="Q71" s="340"/>
      <c r="R71" s="279" t="s">
        <v>55</v>
      </c>
    </row>
    <row r="72" spans="2:18" ht="17.25" customHeight="1">
      <c r="B72" s="331">
        <v>68</v>
      </c>
      <c r="C72" s="332"/>
      <c r="D72" s="536" t="s">
        <v>182</v>
      </c>
      <c r="E72" s="334"/>
      <c r="F72" s="538" t="s">
        <v>183</v>
      </c>
      <c r="G72" s="335"/>
      <c r="H72" s="530" t="s">
        <v>184</v>
      </c>
      <c r="I72" s="336"/>
      <c r="J72" s="333" t="s">
        <v>130</v>
      </c>
      <c r="K72" s="337"/>
      <c r="L72" s="338" t="s">
        <v>131</v>
      </c>
      <c r="M72" s="339">
        <f t="shared" si="2"/>
        <v>0</v>
      </c>
      <c r="N72" s="279" t="s">
        <v>55</v>
      </c>
      <c r="O72" s="340"/>
      <c r="P72" s="279" t="s">
        <v>55</v>
      </c>
      <c r="Q72" s="340"/>
      <c r="R72" s="279" t="s">
        <v>55</v>
      </c>
    </row>
    <row r="73" spans="2:18" ht="17.25" customHeight="1">
      <c r="B73" s="331">
        <v>69</v>
      </c>
      <c r="C73" s="332"/>
      <c r="D73" s="536" t="s">
        <v>182</v>
      </c>
      <c r="E73" s="334"/>
      <c r="F73" s="538" t="s">
        <v>183</v>
      </c>
      <c r="G73" s="335"/>
      <c r="H73" s="530" t="s">
        <v>184</v>
      </c>
      <c r="I73" s="336"/>
      <c r="J73" s="333" t="s">
        <v>130</v>
      </c>
      <c r="K73" s="337"/>
      <c r="L73" s="338" t="s">
        <v>131</v>
      </c>
      <c r="M73" s="339">
        <f t="shared" si="2"/>
        <v>0</v>
      </c>
      <c r="N73" s="279" t="s">
        <v>55</v>
      </c>
      <c r="O73" s="340"/>
      <c r="P73" s="279" t="s">
        <v>55</v>
      </c>
      <c r="Q73" s="340"/>
      <c r="R73" s="279" t="s">
        <v>55</v>
      </c>
    </row>
    <row r="74" spans="2:18" ht="17.25" customHeight="1">
      <c r="B74" s="331">
        <v>70</v>
      </c>
      <c r="C74" s="332"/>
      <c r="D74" s="536" t="s">
        <v>182</v>
      </c>
      <c r="E74" s="334"/>
      <c r="F74" s="538" t="s">
        <v>183</v>
      </c>
      <c r="G74" s="335"/>
      <c r="H74" s="530" t="s">
        <v>184</v>
      </c>
      <c r="I74" s="336"/>
      <c r="J74" s="333" t="s">
        <v>130</v>
      </c>
      <c r="K74" s="337"/>
      <c r="L74" s="338" t="s">
        <v>131</v>
      </c>
      <c r="M74" s="339">
        <f t="shared" si="2"/>
        <v>0</v>
      </c>
      <c r="N74" s="279" t="s">
        <v>55</v>
      </c>
      <c r="O74" s="340"/>
      <c r="P74" s="279" t="s">
        <v>55</v>
      </c>
      <c r="Q74" s="340"/>
      <c r="R74" s="279" t="s">
        <v>55</v>
      </c>
    </row>
    <row r="75" spans="2:18" ht="17.25" customHeight="1">
      <c r="B75" s="331">
        <v>71</v>
      </c>
      <c r="C75" s="332"/>
      <c r="D75" s="536" t="s">
        <v>182</v>
      </c>
      <c r="E75" s="334"/>
      <c r="F75" s="538" t="s">
        <v>183</v>
      </c>
      <c r="G75" s="335"/>
      <c r="H75" s="530" t="s">
        <v>184</v>
      </c>
      <c r="I75" s="336"/>
      <c r="J75" s="333" t="s">
        <v>130</v>
      </c>
      <c r="K75" s="337"/>
      <c r="L75" s="338" t="s">
        <v>131</v>
      </c>
      <c r="M75" s="339">
        <f t="shared" si="2"/>
        <v>0</v>
      </c>
      <c r="N75" s="279" t="s">
        <v>55</v>
      </c>
      <c r="O75" s="340"/>
      <c r="P75" s="279" t="s">
        <v>55</v>
      </c>
      <c r="Q75" s="340"/>
      <c r="R75" s="279" t="s">
        <v>55</v>
      </c>
    </row>
    <row r="76" spans="2:18" ht="17.25" customHeight="1">
      <c r="B76" s="331">
        <v>72</v>
      </c>
      <c r="C76" s="332"/>
      <c r="D76" s="536" t="s">
        <v>182</v>
      </c>
      <c r="E76" s="334"/>
      <c r="F76" s="538" t="s">
        <v>183</v>
      </c>
      <c r="G76" s="335"/>
      <c r="H76" s="530" t="s">
        <v>184</v>
      </c>
      <c r="I76" s="336"/>
      <c r="J76" s="333" t="s">
        <v>130</v>
      </c>
      <c r="K76" s="337"/>
      <c r="L76" s="338" t="s">
        <v>131</v>
      </c>
      <c r="M76" s="339">
        <f t="shared" si="2"/>
        <v>0</v>
      </c>
      <c r="N76" s="279" t="s">
        <v>55</v>
      </c>
      <c r="O76" s="340"/>
      <c r="P76" s="279" t="s">
        <v>55</v>
      </c>
      <c r="Q76" s="340"/>
      <c r="R76" s="279" t="s">
        <v>55</v>
      </c>
    </row>
    <row r="77" spans="2:18" ht="17.25" customHeight="1">
      <c r="B77" s="331">
        <v>73</v>
      </c>
      <c r="C77" s="332"/>
      <c r="D77" s="536" t="s">
        <v>182</v>
      </c>
      <c r="E77" s="334"/>
      <c r="F77" s="538" t="s">
        <v>183</v>
      </c>
      <c r="G77" s="335"/>
      <c r="H77" s="530" t="s">
        <v>184</v>
      </c>
      <c r="I77" s="336"/>
      <c r="J77" s="333" t="s">
        <v>130</v>
      </c>
      <c r="K77" s="337"/>
      <c r="L77" s="338" t="s">
        <v>131</v>
      </c>
      <c r="M77" s="339">
        <f t="shared" si="2"/>
        <v>0</v>
      </c>
      <c r="N77" s="279" t="s">
        <v>55</v>
      </c>
      <c r="O77" s="340"/>
      <c r="P77" s="279" t="s">
        <v>55</v>
      </c>
      <c r="Q77" s="340"/>
      <c r="R77" s="279" t="s">
        <v>55</v>
      </c>
    </row>
    <row r="78" spans="2:18" ht="17.25" customHeight="1">
      <c r="B78" s="331">
        <v>74</v>
      </c>
      <c r="C78" s="332"/>
      <c r="D78" s="536" t="s">
        <v>182</v>
      </c>
      <c r="E78" s="334"/>
      <c r="F78" s="538" t="s">
        <v>183</v>
      </c>
      <c r="G78" s="335"/>
      <c r="H78" s="530" t="s">
        <v>184</v>
      </c>
      <c r="I78" s="336"/>
      <c r="J78" s="333" t="s">
        <v>130</v>
      </c>
      <c r="K78" s="337"/>
      <c r="L78" s="338" t="s">
        <v>131</v>
      </c>
      <c r="M78" s="339">
        <f t="shared" si="2"/>
        <v>0</v>
      </c>
      <c r="N78" s="279" t="s">
        <v>55</v>
      </c>
      <c r="O78" s="340"/>
      <c r="P78" s="279" t="s">
        <v>55</v>
      </c>
      <c r="Q78" s="340"/>
      <c r="R78" s="279" t="s">
        <v>55</v>
      </c>
    </row>
    <row r="79" spans="2:18" ht="17.25" customHeight="1">
      <c r="B79" s="341">
        <v>75</v>
      </c>
      <c r="C79" s="342"/>
      <c r="D79" s="537" t="s">
        <v>182</v>
      </c>
      <c r="E79" s="344"/>
      <c r="F79" s="539" t="s">
        <v>183</v>
      </c>
      <c r="G79" s="345"/>
      <c r="H79" s="531" t="s">
        <v>184</v>
      </c>
      <c r="I79" s="346"/>
      <c r="J79" s="343" t="s">
        <v>130</v>
      </c>
      <c r="K79" s="347"/>
      <c r="L79" s="348" t="s">
        <v>131</v>
      </c>
      <c r="M79" s="349">
        <f t="shared" si="2"/>
        <v>0</v>
      </c>
      <c r="N79" s="280" t="s">
        <v>55</v>
      </c>
      <c r="O79" s="350"/>
      <c r="P79" s="280" t="s">
        <v>55</v>
      </c>
      <c r="Q79" s="350"/>
      <c r="R79" s="280" t="s">
        <v>55</v>
      </c>
    </row>
    <row r="80" spans="2:18" ht="17.25" customHeight="1">
      <c r="B80" s="41" t="s">
        <v>83</v>
      </c>
      <c r="C80" s="77"/>
      <c r="D80" s="77"/>
      <c r="E80" s="77">
        <f>IF('（別紙2）研修事業計画'!F10&gt;=5,COUNTA(E5:E79),0)</f>
        <v>0</v>
      </c>
      <c r="F80" s="77" t="s">
        <v>552</v>
      </c>
      <c r="G80" s="77"/>
      <c r="H80" s="77"/>
      <c r="I80" s="77"/>
      <c r="J80" s="77"/>
      <c r="K80" s="77"/>
      <c r="L80" s="77"/>
      <c r="M80" s="121">
        <f>IF('（別紙2）研修事業計画'!F10&gt;=5,SUM(M5:M79),0)</f>
        <v>0</v>
      </c>
      <c r="N80" s="10" t="s">
        <v>55</v>
      </c>
      <c r="O80" s="263">
        <f>IF('（別紙2）研修事業計画'!F10&gt;=5,SUM(O5:O79),0)</f>
        <v>0</v>
      </c>
      <c r="P80" s="10" t="s">
        <v>55</v>
      </c>
      <c r="Q80" s="263">
        <f>IF('（別紙2）研修事業計画'!F10&gt;=5,SUM(Q5:Q79),0)</f>
        <v>0</v>
      </c>
      <c r="R80" s="10" t="s">
        <v>55</v>
      </c>
    </row>
    <row r="81" ht="17.25" customHeight="1">
      <c r="O81" s="328"/>
    </row>
    <row r="82" spans="6:7" ht="17.25" customHeight="1">
      <c r="F82" s="3" t="s">
        <v>70</v>
      </c>
      <c r="G82" s="1">
        <f>COUNTIF(G5:G79,"専任")</f>
        <v>0</v>
      </c>
    </row>
    <row r="83" spans="6:7" ht="17.25" customHeight="1">
      <c r="F83" s="3" t="s">
        <v>57</v>
      </c>
      <c r="G83" s="1">
        <f>COUNTIF(G5:G79,"兼任")</f>
        <v>0</v>
      </c>
    </row>
  </sheetData>
  <sheetProtection password="C7FC" sheet="1" insertRows="0" autoFilter="0"/>
  <protectedRanges>
    <protectedRange sqref="C5:C79 E5:E79 G5:G79 I5:I79 K5:K79 O5:O79 Q5:Q79" name="範囲1"/>
  </protectedRanges>
  <mergeCells count="3">
    <mergeCell ref="J3:R3"/>
    <mergeCell ref="O4:P4"/>
    <mergeCell ref="Q4:R4"/>
  </mergeCells>
  <dataValidations count="1">
    <dataValidation type="list" allowBlank="1" showInputMessage="1" showErrorMessage="1" sqref="G5:G79">
      <formula1>"専任,兼任"</formula1>
    </dataValidation>
  </dataValidations>
  <printOptions/>
  <pageMargins left="1.12" right="0.51" top="0.2" bottom="0.19" header="0.17" footer="0.16"/>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大賣　あゆ美</cp:lastModifiedBy>
  <cp:lastPrinted>2023-07-12T01:12:18Z</cp:lastPrinted>
  <dcterms:created xsi:type="dcterms:W3CDTF">1997-01-08T22:48:59Z</dcterms:created>
  <dcterms:modified xsi:type="dcterms:W3CDTF">2023-07-12T01:13:17Z</dcterms:modified>
  <cp:category/>
  <cp:version/>
  <cp:contentType/>
  <cp:contentStatus/>
</cp:coreProperties>
</file>