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>
    <mc:Choice Requires="x15">
      <x15ac:absPath xmlns:x15ac="http://schemas.microsoft.com/office/spreadsheetml/2010/11/ac" url="\\10.32.1.201\kaori-f\send_無害化\"/>
    </mc:Choice>
  </mc:AlternateContent>
  <bookViews>
    <workbookView xWindow="0" yWindow="0" windowWidth="19200" windowHeight="697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<sst xmlns="http://schemas.openxmlformats.org/spreadsheetml/2006/main" count="561" uniqueCount="189">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</sst>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165100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19783"/>
              <a:ext cx="0" cy="0"/>
              <a:chOff x="-34414" y="501978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31750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107950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88900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50800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12700</xdr:colOff>
          <xdr:row>31</xdr:row>
          <xdr:rowOff>107950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31750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88900</xdr:colOff>
          <xdr:row>29</xdr:row>
          <xdr:rowOff>184150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107950</xdr:colOff>
          <xdr:row>30</xdr:row>
          <xdr:rowOff>50800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146050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31750</xdr:colOff>
          <xdr:row>31</xdr:row>
          <xdr:rowOff>69850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1" Type="http://schemas.openxmlformats.org/officeDocument/2006/relationships/printerSettings" Target="../printerSettings/printerSettings2.bin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80" zoomScaleNormal="53" zoomScaleSheetLayoutView="80" workbookViewId="0">
      <selection activeCell="U7" sqref="U7:Y8"/>
    </sheetView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1</v>
      </c>
      <c r="L7" s="161"/>
      <c r="M7" s="161"/>
      <c r="N7" s="161"/>
      <c r="O7" s="162"/>
      <c r="P7" s="165" t="s">
        <v>4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0.13700000000000001</v>
      </c>
      <c r="L9" s="220"/>
      <c r="M9" s="220"/>
      <c r="N9" s="220"/>
      <c r="O9" s="221"/>
      <c r="P9" s="219">
        <f>IFERROR(VLOOKUP(B7,【参考】数式用!$A$5:$J$27,MATCH(P7,【参考】数式用!$B$4:$J$4,0)+1,0),"")</f>
        <v>0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0.13700000000000001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旧特定加算の職種間配分ルール緩和のメリットを受けるため、キャリアパス要件Ⅳと職場環境等要件を満たして新加算Ⅱを推奨。（補助金取得のため４月からベア加算を算定と想定）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新加算Ⅲ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補助金取得のため４月からベア加算を算定した場合、６月以降は自然と新加算Ⅲに移行可能。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>○</v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0.182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※４・５月は処遇加算Ⅰ・特定加算なし・ベア加算を算定。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新加算Ⅴ(８)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４月からベア加算を算定せず、６月から月額賃金改善要件Ⅱも満たさない場合、Ⅴ(８)となる。なお、R7年度以降は月額賃金改善要件Ⅱが必要。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>○</v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0.158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※４・５月は処遇加算Ⅰ・特定加算なし・ベア加算なしを算定。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処遇加算Ⅰ特定加算なしベア加算なし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mc:AlternateContent>
    <mc:Choice Requires="x14">
      <controls>
        <mc:AlternateContent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165100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"/>
  <cols>
    <col min="1" max="1" width="3.83203125" style="2" customWidth="1"/>
    <col min="2" max="6" width="2.25" style="2" customWidth="1"/>
    <col min="7" max="9" width="2.08203125" style="2" customWidth="1"/>
    <col min="10" max="10" width="1.83203125" style="2" customWidth="1"/>
    <col min="11" max="15" width="2.08203125" style="2" customWidth="1"/>
    <col min="16" max="16" width="2.75" style="2" customWidth="1"/>
    <col min="17" max="19" width="2.08203125" style="2" customWidth="1"/>
    <col min="20" max="20" width="1.33203125" style="2" customWidth="1"/>
    <col min="21" max="31" width="2.08203125" style="2" customWidth="1"/>
    <col min="32" max="38" width="2.75" style="2" customWidth="1"/>
    <col min="39" max="39" width="2.25" style="2" customWidth="1"/>
    <col min="40" max="41" width="2.08203125" style="2" customWidth="1"/>
    <col min="42" max="42" width="1.58203125" style="2" customWidth="1"/>
    <col min="43" max="43" width="2" style="2" customWidth="1"/>
    <col min="44" max="44" width="1.5" style="2" customWidth="1"/>
    <col min="45" max="53" width="2.33203125" style="2" customWidth="1"/>
    <col min="54" max="54" width="1.58203125" style="2" customWidth="1"/>
    <col min="55" max="57" width="2.33203125" style="2" customWidth="1"/>
    <col min="58" max="74" width="2.25" style="2" customWidth="1"/>
    <col min="75" max="75" width="2.33203125" style="2" customWidth="1"/>
    <col min="76" max="76" width="2.25" style="2" customWidth="1"/>
    <col min="77" max="77" width="2.83203125" style="2" customWidth="1"/>
    <col min="78" max="87" width="2.25" style="2" customWidth="1"/>
    <col min="88" max="88" width="3.08203125" style="2" customWidth="1"/>
    <col min="89" max="90" width="2.25" style="2" customWidth="1"/>
    <col min="91" max="91" width="3" style="2" customWidth="1"/>
    <col min="92" max="93" width="2.25" style="2" customWidth="1"/>
    <col min="94" max="96" width="2.08203125" style="2" customWidth="1"/>
    <col min="97" max="100" width="2.33203125" style="2" customWidth="1"/>
    <col min="101" max="101" width="2" style="2" customWidth="1"/>
    <col min="102" max="110" width="2.33203125" style="2" customWidth="1"/>
    <col min="111" max="120" width="1.58203125" style="2" customWidth="1"/>
    <col min="121" max="16384" width="9" style="2"/>
  </cols>
  <sheetData>
    <row r="1" spans="2:90" ht="21.75" customHeight="1">
      <c r="B1" s="224" t="s">
        <v>118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</row>
    <row r="2" spans="2:90" ht="18" customHeigh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O3" s="139"/>
      <c r="AQ3" s="203" t="s">
        <v>188</v>
      </c>
      <c r="AR3" s="204"/>
      <c r="AS3" s="204"/>
      <c r="AT3" s="204"/>
      <c r="AU3" s="204"/>
      <c r="AV3" s="204"/>
      <c r="AW3" s="205"/>
      <c r="AX3" s="194" t="s">
        <v>187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209"/>
      <c r="AR4" s="210"/>
      <c r="AS4" s="210"/>
      <c r="AT4" s="210"/>
      <c r="AU4" s="210"/>
      <c r="AV4" s="210"/>
      <c r="AW4" s="211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2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81" t="s">
        <v>102</v>
      </c>
      <c r="AG5" s="181"/>
      <c r="AH5" s="181"/>
      <c r="AI5" s="181"/>
      <c r="AJ5" s="181"/>
      <c r="AK5" s="181"/>
      <c r="AL5" s="181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31" t="s">
        <v>0</v>
      </c>
      <c r="C6" s="231"/>
      <c r="D6" s="231"/>
      <c r="E6" s="231"/>
      <c r="F6" s="231"/>
      <c r="G6" s="231"/>
      <c r="H6" s="231"/>
      <c r="I6" s="231"/>
      <c r="J6" s="231"/>
      <c r="K6" s="228" t="s">
        <v>108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30"/>
      <c r="AF6" s="215" t="str">
        <f>"月額賃金改善Ⅱ"</f>
        <v>月額賃金改善Ⅱ</v>
      </c>
      <c r="AG6" s="215" t="s">
        <v>85</v>
      </c>
      <c r="AH6" s="215" t="s">
        <v>86</v>
      </c>
      <c r="AI6" s="215" t="s">
        <v>87</v>
      </c>
      <c r="AJ6" s="215" t="s">
        <v>88</v>
      </c>
      <c r="AK6" s="215" t="s">
        <v>89</v>
      </c>
      <c r="AL6" s="215" t="s">
        <v>95</v>
      </c>
      <c r="AM6" s="141"/>
      <c r="AO6" s="139"/>
      <c r="AQ6" s="203" t="s">
        <v>114</v>
      </c>
      <c r="AR6" s="204"/>
      <c r="AS6" s="204"/>
      <c r="AT6" s="204"/>
      <c r="AU6" s="204"/>
      <c r="AV6" s="204"/>
      <c r="AW6" s="205"/>
      <c r="AX6" s="194" t="s">
        <v>6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232" t="s">
        <v>16</v>
      </c>
      <c r="C7" s="233"/>
      <c r="D7" s="233"/>
      <c r="E7" s="233"/>
      <c r="F7" s="233"/>
      <c r="G7" s="233"/>
      <c r="H7" s="233"/>
      <c r="I7" s="233"/>
      <c r="J7" s="234"/>
      <c r="K7" s="161" t="s">
        <v>21</v>
      </c>
      <c r="L7" s="161"/>
      <c r="M7" s="161"/>
      <c r="N7" s="161"/>
      <c r="O7" s="162"/>
      <c r="P7" s="165" t="s">
        <v>2</v>
      </c>
      <c r="Q7" s="166"/>
      <c r="R7" s="166"/>
      <c r="S7" s="166"/>
      <c r="T7" s="167"/>
      <c r="U7" s="171" t="s">
        <v>3</v>
      </c>
      <c r="V7" s="172"/>
      <c r="W7" s="172"/>
      <c r="X7" s="172"/>
      <c r="Y7" s="173"/>
      <c r="Z7" s="177" t="s">
        <v>84</v>
      </c>
      <c r="AA7" s="178"/>
      <c r="AB7" s="178"/>
      <c r="AC7" s="179"/>
      <c r="AF7" s="215"/>
      <c r="AG7" s="215"/>
      <c r="AH7" s="215"/>
      <c r="AI7" s="215"/>
      <c r="AJ7" s="215"/>
      <c r="AK7" s="215"/>
      <c r="AL7" s="215"/>
      <c r="AM7" s="141"/>
      <c r="AO7" s="139"/>
      <c r="AQ7" s="206"/>
      <c r="AR7" s="207"/>
      <c r="AS7" s="207"/>
      <c r="AT7" s="207"/>
      <c r="AU7" s="207"/>
      <c r="AV7" s="207"/>
      <c r="AW7" s="208"/>
      <c r="AX7" s="197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9"/>
    </row>
    <row r="8" spans="2:90" ht="13.5" customHeight="1">
      <c r="B8" s="235"/>
      <c r="C8" s="236"/>
      <c r="D8" s="236"/>
      <c r="E8" s="236"/>
      <c r="F8" s="236"/>
      <c r="G8" s="236"/>
      <c r="H8" s="236"/>
      <c r="I8" s="236"/>
      <c r="J8" s="237"/>
      <c r="K8" s="163"/>
      <c r="L8" s="163"/>
      <c r="M8" s="163"/>
      <c r="N8" s="163"/>
      <c r="O8" s="164"/>
      <c r="P8" s="168"/>
      <c r="Q8" s="169"/>
      <c r="R8" s="169"/>
      <c r="S8" s="169"/>
      <c r="T8" s="170"/>
      <c r="U8" s="174"/>
      <c r="V8" s="175"/>
      <c r="W8" s="175"/>
      <c r="X8" s="175"/>
      <c r="Y8" s="176"/>
      <c r="Z8" s="180"/>
      <c r="AA8" s="181"/>
      <c r="AB8" s="181"/>
      <c r="AC8" s="182"/>
      <c r="AF8" s="215"/>
      <c r="AG8" s="215"/>
      <c r="AH8" s="215"/>
      <c r="AI8" s="215"/>
      <c r="AJ8" s="215"/>
      <c r="AK8" s="215"/>
      <c r="AL8" s="215"/>
      <c r="AM8" s="141"/>
      <c r="AO8" s="139"/>
      <c r="AQ8" s="209"/>
      <c r="AR8" s="210"/>
      <c r="AS8" s="210"/>
      <c r="AT8" s="210"/>
      <c r="AU8" s="210"/>
      <c r="AV8" s="210"/>
      <c r="AW8" s="211"/>
      <c r="AX8" s="200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2"/>
    </row>
    <row r="9" spans="2:90" ht="16.5" customHeight="1" thickBot="1">
      <c r="B9" s="238"/>
      <c r="C9" s="239"/>
      <c r="D9" s="239"/>
      <c r="E9" s="239"/>
      <c r="F9" s="239"/>
      <c r="G9" s="239"/>
      <c r="H9" s="239"/>
      <c r="I9" s="239"/>
      <c r="J9" s="240"/>
      <c r="K9" s="219">
        <f>IFERROR(VLOOKUP(B7,【参考】数式用!$A$5:$J$27,MATCH(K7,【参考】数式用!$B$4:$J$4,0)+1,0),"")</f>
        <v>0.1</v>
      </c>
      <c r="L9" s="220"/>
      <c r="M9" s="220"/>
      <c r="N9" s="220"/>
      <c r="O9" s="221"/>
      <c r="P9" s="219">
        <f>IFERROR(VLOOKUP(B7,【参考】数式用!$A$5:$J$27,MATCH(P7,【参考】数式用!$B$4:$J$4,0)+1,0),"")</f>
        <v>4.2000000000000003E-2</v>
      </c>
      <c r="Q9" s="220"/>
      <c r="R9" s="220"/>
      <c r="S9" s="220"/>
      <c r="T9" s="221"/>
      <c r="U9" s="222">
        <f>IFERROR(VLOOKUP(B7,【参考】数式用!$A$5:$J$27,MATCH(U7,【参考】数式用!$B$4:$J$4,0)+1,0),"")</f>
        <v>0</v>
      </c>
      <c r="V9" s="220"/>
      <c r="W9" s="220"/>
      <c r="X9" s="220"/>
      <c r="Y9" s="221"/>
      <c r="Z9" s="212">
        <f>SUM(K9,P9,U9)</f>
        <v>0.14200000000000002</v>
      </c>
      <c r="AA9" s="213"/>
      <c r="AB9" s="213"/>
      <c r="AC9" s="214"/>
      <c r="AF9" s="215"/>
      <c r="AG9" s="215"/>
      <c r="AH9" s="215"/>
      <c r="AI9" s="215"/>
      <c r="AJ9" s="215"/>
      <c r="AK9" s="215"/>
      <c r="AL9" s="215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15"/>
      <c r="AG10" s="215"/>
      <c r="AH10" s="215"/>
      <c r="AI10" s="215"/>
      <c r="AJ10" s="215"/>
      <c r="AK10" s="215"/>
      <c r="AL10" s="215"/>
      <c r="AM10" s="141"/>
      <c r="AO10" s="139"/>
      <c r="AQ10" s="203" t="s">
        <v>115</v>
      </c>
      <c r="AR10" s="204"/>
      <c r="AS10" s="204"/>
      <c r="AT10" s="204"/>
      <c r="AU10" s="204"/>
      <c r="AV10" s="204"/>
      <c r="AW10" s="205"/>
      <c r="AX10" s="194" t="s">
        <v>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15"/>
      <c r="AG11" s="215"/>
      <c r="AH11" s="215"/>
      <c r="AI11" s="215"/>
      <c r="AJ11" s="215"/>
      <c r="AK11" s="215"/>
      <c r="AL11" s="215"/>
      <c r="AM11" s="141"/>
      <c r="AO11" s="139"/>
      <c r="AQ11" s="209"/>
      <c r="AR11" s="210"/>
      <c r="AS11" s="210"/>
      <c r="AT11" s="210"/>
      <c r="AU11" s="210"/>
      <c r="AV11" s="210"/>
      <c r="AW11" s="211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2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215"/>
      <c r="AG12" s="215"/>
      <c r="AH12" s="215"/>
      <c r="AI12" s="215"/>
      <c r="AJ12" s="215"/>
      <c r="AK12" s="215"/>
      <c r="AL12" s="215"/>
      <c r="AM12" s="141"/>
      <c r="AN12" s="4"/>
      <c r="AO12" s="139"/>
    </row>
    <row r="13" spans="2:90" ht="24.75" customHeight="1">
      <c r="B13" s="188" t="str">
        <f>IFERROR(IF(VLOOKUP(B28,【参考】数式用2!E6:L23,3,FALSE)="","",VLOOKUP(B28,【参考】数式用2!E6:L23,3,FALSE)),"")</f>
        <v>新加算Ⅱ</v>
      </c>
      <c r="C13" s="189"/>
      <c r="D13" s="189"/>
      <c r="E13" s="189"/>
      <c r="F13" s="189"/>
      <c r="G13" s="189"/>
      <c r="H13" s="190"/>
      <c r="I13" s="249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50"/>
      <c r="AD13" s="184" t="s">
        <v>119</v>
      </c>
      <c r="AE13" s="185"/>
      <c r="AF13" s="159" t="str">
        <f>IF(U7="ベア加算","",IF(OR(B13="新加算Ⅰ",B13="新加算Ⅱ",B13="新加算Ⅲ",B13="新加算Ⅳ"),"○",""))</f>
        <v>○</v>
      </c>
      <c r="AG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9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9" t="str">
        <f>IF(OR(B13="新加算Ⅰ",B13="新加算Ⅱ",B13="新加算Ⅲ",B13="新加算Ⅴ(１)",B13="新加算Ⅴ(３)",B13="新加算Ⅴ(８)"),"○","")</f>
        <v>○</v>
      </c>
      <c r="AJ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9" t="str">
        <f>IF(OR(B13="新加算Ⅰ",B13="新加算Ⅴ(１)",B13="新加算Ⅴ(２)",B13="新加算Ⅴ(５)",B13="新加算Ⅴ(７)",B13="新加算Ⅴ(10)"),"○","")</f>
        <v/>
      </c>
      <c r="AL13" s="159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186" t="s">
        <v>116</v>
      </c>
      <c r="AR13" s="186"/>
      <c r="AS13" s="186"/>
      <c r="AT13" s="186"/>
      <c r="AU13" s="186"/>
      <c r="AV13" s="186"/>
      <c r="AW13" s="186"/>
      <c r="AX13" s="187" t="s">
        <v>93</v>
      </c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</row>
    <row r="14" spans="2:90" ht="24.75" customHeight="1" thickBot="1">
      <c r="B14" s="191">
        <f>IFERROR(VLOOKUP(B7,【参考】数式用!$A$5:$AB$27,MATCH(B13,【参考】数式用!$B$4:$AB$4,0)+1,FALSE),"")</f>
        <v>0.224</v>
      </c>
      <c r="C14" s="192"/>
      <c r="D14" s="192"/>
      <c r="E14" s="192"/>
      <c r="F14" s="192"/>
      <c r="G14" s="192"/>
      <c r="H14" s="193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184"/>
      <c r="AE14" s="185"/>
      <c r="AF14" s="160"/>
      <c r="AG14" s="160"/>
      <c r="AH14" s="160"/>
      <c r="AI14" s="160"/>
      <c r="AJ14" s="160"/>
      <c r="AK14" s="160"/>
      <c r="AL14" s="160"/>
      <c r="AM14" s="141"/>
      <c r="AN14" s="4"/>
      <c r="AO14" s="139"/>
      <c r="AQ14" s="186"/>
      <c r="AR14" s="186"/>
      <c r="AS14" s="186"/>
      <c r="AT14" s="186"/>
      <c r="AU14" s="186"/>
      <c r="AV14" s="186"/>
      <c r="AW14" s="186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</row>
    <row r="15" spans="2:90" ht="15" customHeight="1">
      <c r="C15" s="145"/>
      <c r="D15" s="145"/>
      <c r="E15" s="145"/>
      <c r="F15" s="145"/>
      <c r="G15" s="145"/>
      <c r="H15" s="145"/>
      <c r="I15" s="24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186" t="s">
        <v>112</v>
      </c>
      <c r="AR16" s="186"/>
      <c r="AS16" s="186"/>
      <c r="AT16" s="186"/>
      <c r="AU16" s="186"/>
      <c r="AV16" s="186"/>
      <c r="AW16" s="186"/>
      <c r="AX16" s="223" t="s">
        <v>100</v>
      </c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186"/>
      <c r="AR17" s="186"/>
      <c r="AS17" s="186"/>
      <c r="AT17" s="186"/>
      <c r="AU17" s="186"/>
      <c r="AV17" s="186"/>
      <c r="AW17" s="186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</row>
    <row r="18" spans="2:80" ht="24.75" customHeight="1">
      <c r="B18" s="216" t="str">
        <f>IFERROR(IF(VLOOKUP(B28,【参考】数式用2!E6:L23,5,FALSE)="","",VLOOKUP(B28,【参考】数式用2!E6:L23,5,FALSE)),"")</f>
        <v>新加算Ⅴ(３)</v>
      </c>
      <c r="C18" s="217"/>
      <c r="D18" s="217"/>
      <c r="E18" s="217"/>
      <c r="F18" s="217"/>
      <c r="G18" s="217"/>
      <c r="H18" s="218"/>
      <c r="I18" s="249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50"/>
      <c r="AD18" s="184" t="s">
        <v>119</v>
      </c>
      <c r="AE18" s="185"/>
      <c r="AF18" s="159" t="str">
        <f>IF(U7="ベア加算","",IF(OR(B18="新加算Ⅰ",B18="新加算Ⅱ",B18="新加算Ⅲ",B18="新加算Ⅳ"),"○",""))</f>
        <v/>
      </c>
      <c r="AG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9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9" t="str">
        <f>IF(OR(B18="新加算Ⅰ",B18="新加算Ⅱ",B18="新加算Ⅲ",B18="新加算Ⅴ(１)",B18="新加算Ⅴ(３)",B18="新加算Ⅴ(８)"),"○","")</f>
        <v>○</v>
      </c>
      <c r="AJ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9" t="str">
        <f>IF(OR(B18="新加算Ⅰ",B18="新加算Ⅴ(１)",B18="新加算Ⅴ(２)",B18="新加算Ⅴ(５)",B18="新加算Ⅴ(７)",B18="新加算Ⅴ(10)"),"○","")</f>
        <v/>
      </c>
      <c r="AL18" s="159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186"/>
      <c r="AR18" s="186"/>
      <c r="AS18" s="186"/>
      <c r="AT18" s="186"/>
      <c r="AU18" s="186"/>
      <c r="AV18" s="186"/>
      <c r="AW18" s="186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</row>
    <row r="19" spans="2:80" ht="17.25" customHeight="1">
      <c r="B19" s="243">
        <f>IFERROR(VLOOKUP(B7,【参考】数式用!$A$5:$AB$27,MATCH(B18,【参考】数式用!$B$4:$AB$4,0)+1,FALSE),"")</f>
        <v>0.2</v>
      </c>
      <c r="C19" s="244"/>
      <c r="D19" s="244"/>
      <c r="E19" s="244"/>
      <c r="F19" s="244"/>
      <c r="G19" s="244"/>
      <c r="H19" s="245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253"/>
      <c r="AD19" s="184"/>
      <c r="AE19" s="185"/>
      <c r="AF19" s="183"/>
      <c r="AG19" s="183"/>
      <c r="AH19" s="183"/>
      <c r="AI19" s="183"/>
      <c r="AJ19" s="183"/>
      <c r="AK19" s="183"/>
      <c r="AL19" s="183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246"/>
      <c r="C20" s="247"/>
      <c r="D20" s="247"/>
      <c r="E20" s="247"/>
      <c r="F20" s="247"/>
      <c r="G20" s="247"/>
      <c r="H20" s="248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2"/>
      <c r="AD20" s="184"/>
      <c r="AE20" s="185"/>
      <c r="AF20" s="160"/>
      <c r="AG20" s="160"/>
      <c r="AH20" s="160"/>
      <c r="AI20" s="160"/>
      <c r="AJ20" s="160"/>
      <c r="AK20" s="160"/>
      <c r="AL20" s="160"/>
      <c r="AM20" s="141"/>
      <c r="AN20" s="4"/>
      <c r="AO20" s="139"/>
      <c r="AP20" s="146"/>
      <c r="AQ20" s="186" t="s">
        <v>113</v>
      </c>
      <c r="AR20" s="186"/>
      <c r="AS20" s="186"/>
      <c r="AT20" s="186"/>
      <c r="AU20" s="186"/>
      <c r="AV20" s="186"/>
      <c r="AW20" s="186"/>
      <c r="AX20" s="187" t="str">
        <f>IFERROR(VLOOKUP(B7,【参考】数式用!AF5:AG27,2,0),"")</f>
        <v>　特定事業所加算ⅠまたはⅡを算定する。</v>
      </c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24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186"/>
      <c r="AR21" s="186"/>
      <c r="AS21" s="186"/>
      <c r="AT21" s="186"/>
      <c r="AU21" s="186"/>
      <c r="AV21" s="186"/>
      <c r="AW21" s="186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216" t="str">
        <f>IFERROR(IF(VLOOKUP(B28,【参考】数式用2!E6:L23,7,FALSE)="","",VLOOKUP(B28,【参考】数式用2!E6:L23,7,FALSE)),"")</f>
        <v>新加算Ⅴ(６)</v>
      </c>
      <c r="C23" s="217"/>
      <c r="D23" s="217"/>
      <c r="E23" s="217"/>
      <c r="F23" s="217"/>
      <c r="G23" s="217"/>
      <c r="H23" s="218"/>
      <c r="I23" s="249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50"/>
      <c r="AD23" s="184" t="s">
        <v>119</v>
      </c>
      <c r="AE23" s="185"/>
      <c r="AF23" s="159" t="str">
        <f>IF(U7="ベア加算","",IF(OR(B23="新加算Ⅰ",B23="新加算Ⅱ",B23="新加算Ⅲ",B23="新加算Ⅳ"),"○",""))</f>
        <v/>
      </c>
      <c r="AG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9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9" t="str">
        <f>IF(OR(B23="新加算Ⅰ",B23="新加算Ⅱ",B23="新加算Ⅲ",B23="新加算Ⅴ(１)",B23="新加算Ⅴ(３)",B23="新加算Ⅴ(８)"),"○","")</f>
        <v/>
      </c>
      <c r="AJ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9" t="str">
        <f>IF(OR(B23="新加算Ⅰ",B23="新加算Ⅴ(１)",B23="新加算Ⅴ(２)",B23="新加算Ⅴ(５)",B23="新加算Ⅴ(７)",B23="新加算Ⅴ(10)"),"○","")</f>
        <v/>
      </c>
      <c r="AL23" s="159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186" t="s">
        <v>94</v>
      </c>
      <c r="AR23" s="186"/>
      <c r="AS23" s="186"/>
      <c r="AT23" s="186"/>
      <c r="AU23" s="186"/>
      <c r="AV23" s="186"/>
      <c r="AW23" s="186"/>
      <c r="AX23" s="187" t="s">
        <v>59</v>
      </c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</row>
    <row r="24" spans="2:80" ht="24.75" customHeight="1" thickBot="1">
      <c r="B24" s="191">
        <f>IFERROR(VLOOKUP(B7,【参考】数式用!$A$5:$AB$27,MATCH(B23,【参考】数式用!$B$4:$AB$4,0)+1,FALSE),"")</f>
        <v>0.16300000000000001</v>
      </c>
      <c r="C24" s="192"/>
      <c r="D24" s="192"/>
      <c r="E24" s="192"/>
      <c r="F24" s="192"/>
      <c r="G24" s="192"/>
      <c r="H24" s="193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2"/>
      <c r="AD24" s="184"/>
      <c r="AE24" s="185"/>
      <c r="AF24" s="160"/>
      <c r="AG24" s="160"/>
      <c r="AH24" s="160"/>
      <c r="AI24" s="160"/>
      <c r="AJ24" s="160"/>
      <c r="AK24" s="160"/>
      <c r="AL24" s="160"/>
      <c r="AM24" s="141"/>
      <c r="AN24" s="4"/>
      <c r="AO24" s="139"/>
      <c r="AQ24" s="186"/>
      <c r="AR24" s="186"/>
      <c r="AS24" s="186"/>
      <c r="AT24" s="186"/>
      <c r="AU24" s="186"/>
      <c r="AV24" s="186"/>
      <c r="AW24" s="186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24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225" t="str">
        <f>K7&amp;P7&amp;U7</f>
        <v>処遇加算Ⅱ特定加算Ⅱベア加算なし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6" customHeight="1"/>
    <row r="47" spans="1:79" ht="16" customHeight="1"/>
    <row r="48" spans="1:79" ht="16" customHeight="1"/>
    <row r="49" ht="16" customHeight="1"/>
    <row r="50" ht="16" customHeight="1"/>
    <row r="51" ht="16" customHeight="1"/>
    <row r="52" ht="16" customHeight="1"/>
    <row r="53" ht="16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mc:AlternateContent>
    <mc:Choice Requires="x14">
      <controls>
        <mc:AlternateContent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88900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50800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12700</xdr:colOff>
                    <xdr:row>31</xdr:row>
                    <xdr:rowOff>107950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31750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88900</xdr:colOff>
                    <xdr:row>29</xdr:row>
                    <xdr:rowOff>184150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107950</xdr:colOff>
                    <xdr:row>30</xdr:row>
                    <xdr:rowOff>50800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146050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31750</xdr:colOff>
                    <xdr:row>31</xdr:row>
                    <xdr:rowOff>69850</xdr:rowOff>
                  </to>
                </anchor>
              </controlPr>
            </control>
          </mc:Choice>
        </mc:AlternateContent>
      </controls>
    </mc:Choice>
  </mc:AlternateContent>
  <extLst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58203125" style="11" customWidth="1"/>
    <col min="39" max="39" width="10.83203125" style="11" customWidth="1"/>
    <col min="40" max="16384" width="9" style="11"/>
  </cols>
  <sheetData>
    <row r="1" spans="1:39" ht="18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54" t="s">
        <v>9</v>
      </c>
      <c r="B2" s="257" t="s">
        <v>10</v>
      </c>
      <c r="C2" s="258"/>
      <c r="D2" s="258"/>
      <c r="E2" s="259"/>
      <c r="F2" s="260" t="s">
        <v>11</v>
      </c>
      <c r="G2" s="261"/>
      <c r="H2" s="262"/>
      <c r="I2" s="254" t="s">
        <v>12</v>
      </c>
      <c r="J2" s="263"/>
      <c r="K2" s="265" t="s">
        <v>13</v>
      </c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7"/>
      <c r="AC2" s="292" t="s">
        <v>14</v>
      </c>
      <c r="AD2" s="12"/>
      <c r="AF2" s="286" t="s">
        <v>51</v>
      </c>
      <c r="AG2" s="289" t="s">
        <v>15</v>
      </c>
      <c r="AJ2" s="274" t="s">
        <v>185</v>
      </c>
      <c r="AK2" s="277" t="s">
        <v>186</v>
      </c>
      <c r="AL2" s="278"/>
      <c r="AM2" s="279"/>
    </row>
    <row r="3" spans="1:39" ht="26.25" customHeight="1" thickBot="1">
      <c r="A3" s="255"/>
      <c r="B3" s="268" t="s">
        <v>18</v>
      </c>
      <c r="C3" s="269"/>
      <c r="D3" s="269"/>
      <c r="E3" s="270"/>
      <c r="F3" s="268" t="s">
        <v>19</v>
      </c>
      <c r="G3" s="269"/>
      <c r="H3" s="270"/>
      <c r="I3" s="256"/>
      <c r="J3" s="264"/>
      <c r="K3" s="271" t="s">
        <v>20</v>
      </c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3"/>
      <c r="AC3" s="293"/>
      <c r="AD3" s="12"/>
      <c r="AF3" s="287"/>
      <c r="AG3" s="290"/>
      <c r="AJ3" s="275"/>
      <c r="AK3" s="280"/>
      <c r="AL3" s="281"/>
      <c r="AM3" s="282"/>
    </row>
    <row r="4" spans="1:39" ht="19.5" customHeight="1" thickBot="1">
      <c r="A4" s="256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94"/>
      <c r="AD4" s="12"/>
      <c r="AF4" s="288"/>
      <c r="AG4" s="291"/>
      <c r="AJ4" s="276"/>
      <c r="AK4" s="283"/>
      <c r="AL4" s="284"/>
      <c r="AM4" s="28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8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8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8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"/>
  <cols>
    <col min="2" max="2" width="12.5" customWidth="1"/>
    <col min="3" max="4" width="12.5" style="93" customWidth="1"/>
    <col min="5" max="5" width="30.58203125" style="93" customWidth="1"/>
    <col min="6" max="6" width="14" style="93" customWidth="1"/>
    <col min="7" max="7" width="12.5" style="93" customWidth="1"/>
    <col min="8" max="8" width="35.3320312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08203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7" t="s">
        <v>10</v>
      </c>
      <c r="C3" s="296" t="s">
        <v>11</v>
      </c>
      <c r="D3" s="296" t="s">
        <v>12</v>
      </c>
      <c r="E3" s="296" t="s">
        <v>17</v>
      </c>
      <c r="F3" s="298" t="s">
        <v>91</v>
      </c>
      <c r="G3" s="296" t="s">
        <v>97</v>
      </c>
      <c r="H3" s="296"/>
      <c r="I3" s="296" t="s">
        <v>98</v>
      </c>
      <c r="J3" s="296"/>
      <c r="K3" s="296" t="s">
        <v>99</v>
      </c>
      <c r="L3" s="296"/>
      <c r="M3" s="295" t="s">
        <v>75</v>
      </c>
      <c r="N3" s="295" t="s">
        <v>76</v>
      </c>
      <c r="O3" s="295" t="s">
        <v>77</v>
      </c>
      <c r="P3" s="295" t="s">
        <v>78</v>
      </c>
      <c r="Q3" s="295" t="s">
        <v>79</v>
      </c>
      <c r="R3" s="295" t="s">
        <v>80</v>
      </c>
      <c r="S3" s="295" t="s">
        <v>81</v>
      </c>
    </row>
    <row r="4" spans="2:19">
      <c r="B4" s="297"/>
      <c r="C4" s="296"/>
      <c r="D4" s="296"/>
      <c r="E4" s="296"/>
      <c r="F4" s="299"/>
      <c r="G4" s="296"/>
      <c r="H4" s="296"/>
      <c r="I4" s="296"/>
      <c r="J4" s="296"/>
      <c r="K4" s="296"/>
      <c r="L4" s="296"/>
      <c r="M4" s="295"/>
      <c r="N4" s="295"/>
      <c r="O4" s="295"/>
      <c r="P4" s="295"/>
      <c r="Q4" s="295"/>
      <c r="R4" s="295"/>
      <c r="S4" s="295"/>
    </row>
    <row r="5" spans="2:19">
      <c r="B5" s="297"/>
      <c r="C5" s="296"/>
      <c r="D5" s="296"/>
      <c r="E5" s="296"/>
      <c r="F5" s="300"/>
      <c r="G5" s="296"/>
      <c r="H5" s="296"/>
      <c r="I5" s="296"/>
      <c r="J5" s="296"/>
      <c r="K5" s="296"/>
      <c r="L5" s="296"/>
      <c r="M5" s="295"/>
      <c r="N5" s="295"/>
      <c r="O5" s="295"/>
      <c r="P5" s="295"/>
      <c r="Q5" s="295"/>
      <c r="R5" s="295"/>
      <c r="S5" s="295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1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田西　香織</dc:creator>
  <cp:lastModifiedBy>田西　香織</cp:lastModifiedBy>
  <cp:lastPrinted>2024-03-11T13:42:51Z</cp:lastPrinted>
  <dcterms:created xsi:type="dcterms:W3CDTF">2015-06-05T18:19:34Z</dcterms:created>
  <dcterms:modified xsi:type="dcterms:W3CDTF">2024-03-18T04:17:38Z</dcterms:modified>
</cp:coreProperties>
</file>